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40" windowWidth="25600" windowHeight="13480" tabRatio="889" activeTab="0"/>
  </bookViews>
  <sheets>
    <sheet name="FH PERKINS STATE REPORT" sheetId="1" r:id="rId1"/>
    <sheet name="ACCT" sheetId="2" r:id="rId2"/>
    <sheet name="ADMIN" sheetId="3" r:id="rId3"/>
    <sheet name="APP PHOT" sheetId="4" r:id="rId4"/>
    <sheet name="NANO" sheetId="5" r:id="rId5"/>
    <sheet name="CHILD DEV" sheetId="6" r:id="rId6"/>
    <sheet name="CTE INST. RESEARCH" sheetId="7" r:id="rId7"/>
    <sheet name="DH DA" sheetId="8" r:id="rId8"/>
    <sheet name="DMS" sheetId="9" r:id="rId9"/>
    <sheet name="MARKETING" sheetId="10" r:id="rId10"/>
    <sheet name="MUS TECH" sheetId="11" r:id="rId11"/>
    <sheet name="OTI" sheetId="12" r:id="rId12"/>
    <sheet name="PARAMED" sheetId="13" r:id="rId13"/>
    <sheet name="PHARM TECH" sheetId="14" r:id="rId14"/>
    <sheet name="RAD TECH" sheetId="15" r:id="rId15"/>
    <sheet name="RESP THER" sheetId="16" r:id="rId16"/>
    <sheet name="SMALL BUS" sheetId="17" r:id="rId17"/>
    <sheet name="THEATRE TECH" sheetId="18" r:id="rId18"/>
    <sheet name="VET TECH" sheetId="19" r:id="rId19"/>
    <sheet name="GIST" sheetId="20" r:id="rId20"/>
    <sheet name="SUMMARY SHEET" sheetId="21" r:id="rId21"/>
    <sheet name="SUMMARY ADMINISTRATION" sheetId="22" r:id="rId22"/>
    <sheet name="SUMMARY BHS" sheetId="23" r:id="rId23"/>
    <sheet name="SUMMARY BSS" sheetId="24" r:id="rId24"/>
    <sheet name="SUMMARY FAC" sheetId="25" r:id="rId25"/>
    <sheet name="SUMMARY MARKETING" sheetId="26" r:id="rId26"/>
    <sheet name="SUMMARY OTI" sheetId="27" r:id="rId27"/>
    <sheet name="SUMMARY PMSE" sheetId="28" r:id="rId28"/>
    <sheet name="SUMMARY CTE INST. RESEARCH" sheetId="29" r:id="rId29"/>
  </sheets>
  <externalReferences>
    <externalReference r:id="rId32"/>
    <externalReference r:id="rId33"/>
  </externalReferences>
  <definedNames>
    <definedName name="_xlnm.Print_Area" localSheetId="1">'ACCT'!$A$2:$F$65</definedName>
    <definedName name="_xlnm.Print_Area" localSheetId="2">'ADMIN'!$A$2:$F$40</definedName>
    <definedName name="_xlnm.Print_Area" localSheetId="3">'APP PHOT'!$A$1:$F$38</definedName>
    <definedName name="_xlnm.Print_Area" localSheetId="7">'DH DA'!$A$1:$F$54</definedName>
    <definedName name="_xlnm.Print_Area" localSheetId="8">'DMS'!$A$1:$F$34</definedName>
    <definedName name="_xlnm.Print_Area" localSheetId="19">'GIST'!$A$1:$F$45</definedName>
    <definedName name="_xlnm.Print_Area" localSheetId="9">'MARKETING'!$A$1:$F$60</definedName>
    <definedName name="_xlnm.Print_Area" localSheetId="10">'MUS TECH'!$A$1:$F$53</definedName>
    <definedName name="_xlnm.Print_Area" localSheetId="4">'NANO'!$A$1:$F$43</definedName>
    <definedName name="_xlnm.Print_Area" localSheetId="11">'OTI'!$A$1:$F$44</definedName>
    <definedName name="_xlnm.Print_Area" localSheetId="12">'PARAMED'!$A$1:$F$79</definedName>
    <definedName name="_xlnm.Print_Area" localSheetId="13">'PHARM TECH'!$A$1:$F$59</definedName>
    <definedName name="_xlnm.Print_Area" localSheetId="14">'RAD TECH'!$A$1:$F$67</definedName>
    <definedName name="_xlnm.Print_Area" localSheetId="15">'RESP THER'!$A$1:$F$56</definedName>
    <definedName name="_xlnm.Print_Area" localSheetId="16">'SMALL BUS'!$A$2:$F$47</definedName>
    <definedName name="_xlnm.Print_Area" localSheetId="17">'THEATRE TECH'!$A$1:$F$56</definedName>
    <definedName name="_xlnm.Print_Area" localSheetId="18">'VET TECH'!$A$1:$F$120</definedName>
  </definedNames>
  <calcPr fullCalcOnLoad="1"/>
</workbook>
</file>

<file path=xl/sharedStrings.xml><?xml version="1.0" encoding="utf-8"?>
<sst xmlns="http://schemas.openxmlformats.org/spreadsheetml/2006/main" count="1708" uniqueCount="603">
  <si>
    <t>CAPITAL OUTLAY</t>
  </si>
  <si>
    <t>ACADEMIC SALARIES</t>
  </si>
  <si>
    <t xml:space="preserve"> </t>
  </si>
  <si>
    <t>TOP/
ACTEP</t>
  </si>
  <si>
    <t>ACADEMIC SALARIES</t>
  </si>
  <si>
    <t>CLASSIFIED SALARIES</t>
  </si>
  <si>
    <t>EMPLOYEE BENEFITS</t>
  </si>
  <si>
    <t>SUPPLIES &amp; MATERIALS</t>
  </si>
  <si>
    <t>OTHER OPR EXP &amp; SRVS</t>
  </si>
  <si>
    <t>RAD TECH</t>
  </si>
  <si>
    <t>RESP THER</t>
  </si>
  <si>
    <t>DATE</t>
  </si>
  <si>
    <t>INV. NO.</t>
  </si>
  <si>
    <t>NAME</t>
  </si>
  <si>
    <t>$ BUDGETED</t>
  </si>
  <si>
    <t>Index Code</t>
  </si>
  <si>
    <t>Index Code</t>
  </si>
  <si>
    <t>Across 03</t>
  </si>
  <si>
    <t>TOTAL GRANT ALLOCATION:</t>
  </si>
  <si>
    <t>OBJ. CODE</t>
  </si>
  <si>
    <t>Index Code</t>
  </si>
  <si>
    <t>Admin 01</t>
  </si>
  <si>
    <t>THEATRE TECH</t>
  </si>
  <si>
    <t>INV. NO.</t>
  </si>
  <si>
    <t>Budget Allocation</t>
  </si>
  <si>
    <t>Spent</t>
  </si>
  <si>
    <t>Spent %</t>
  </si>
  <si>
    <t>MARKETING</t>
  </si>
  <si>
    <t>OTI</t>
  </si>
  <si>
    <t>$ SPENT</t>
  </si>
  <si>
    <t>DMS</t>
  </si>
  <si>
    <t>PERCENT SPENT:</t>
  </si>
  <si>
    <t>Account Title</t>
  </si>
  <si>
    <t>SMALL BUS</t>
  </si>
  <si>
    <t>TOP/
ACEPT</t>
  </si>
  <si>
    <t>Available</t>
  </si>
  <si>
    <t>Contact</t>
  </si>
  <si>
    <t>ADMIN</t>
  </si>
  <si>
    <t>PARAMED</t>
  </si>
  <si>
    <t>PHARM TECH</t>
  </si>
  <si>
    <t>VET TECH</t>
  </si>
  <si>
    <t>TOTAL</t>
  </si>
  <si>
    <t>Across 02</t>
  </si>
  <si>
    <t>CHILD DEV</t>
  </si>
  <si>
    <t>ACCT</t>
  </si>
  <si>
    <t>Fund-Org-Prog</t>
  </si>
  <si>
    <t>MUS TECH</t>
  </si>
  <si>
    <t>DISHNO</t>
  </si>
  <si>
    <t>DH DA</t>
  </si>
  <si>
    <t>APP PHOT</t>
  </si>
  <si>
    <t>TOTAL AMOUNT SPENT:</t>
  </si>
  <si>
    <t>TOTAL LEFT TO SPEND:</t>
  </si>
  <si>
    <t>NANOSCIENCE</t>
  </si>
  <si>
    <t>SOLVASON</t>
  </si>
  <si>
    <t>0502.00</t>
  </si>
  <si>
    <t>0999.00</t>
  </si>
  <si>
    <t>0102.10</t>
  </si>
  <si>
    <t>0505.00</t>
  </si>
  <si>
    <t>TOP/
ACEPT</t>
  </si>
  <si>
    <t>Across 01</t>
  </si>
  <si>
    <t>TAM</t>
  </si>
  <si>
    <t>HANSTEIN</t>
  </si>
  <si>
    <t>CTE INST RESEARCH</t>
  </si>
  <si>
    <t>GIST</t>
  </si>
  <si>
    <t xml:space="preserve">ACROSS
</t>
  </si>
  <si>
    <t>01</t>
  </si>
  <si>
    <t>CTE INST. RESEARCH</t>
  </si>
  <si>
    <t>1PC112</t>
  </si>
  <si>
    <t>1PC113</t>
  </si>
  <si>
    <t>1PC114</t>
  </si>
  <si>
    <t>1PC115</t>
  </si>
  <si>
    <t>1PC116</t>
  </si>
  <si>
    <t>1PC117</t>
  </si>
  <si>
    <t>1PC118</t>
  </si>
  <si>
    <t>1PC119</t>
  </si>
  <si>
    <t>1PC122</t>
  </si>
  <si>
    <t>1PC123</t>
  </si>
  <si>
    <t>1PC124</t>
  </si>
  <si>
    <t>1PC125</t>
  </si>
  <si>
    <t>1PC126</t>
  </si>
  <si>
    <t>1PC127</t>
  </si>
  <si>
    <t>1PC128</t>
  </si>
  <si>
    <t>1PC129</t>
  </si>
  <si>
    <t>1PC130</t>
  </si>
  <si>
    <t>1PC131</t>
  </si>
  <si>
    <t>1PC132</t>
  </si>
  <si>
    <t>A16SM001</t>
  </si>
  <si>
    <t>American Accounting Association</t>
  </si>
  <si>
    <t>I0119742</t>
  </si>
  <si>
    <t xml:space="preserve">TV SU, ANGELA MIN HUEI </t>
  </si>
  <si>
    <t>I0119879</t>
  </si>
  <si>
    <t>I0120539</t>
  </si>
  <si>
    <t>I0121091</t>
  </si>
  <si>
    <t>TV Eshman,Lisa</t>
  </si>
  <si>
    <t>HUEG/ONG</t>
  </si>
  <si>
    <t>SLATER/WOLF</t>
  </si>
  <si>
    <t>135016-140203-709000</t>
  </si>
  <si>
    <t>135016-121011-050200</t>
  </si>
  <si>
    <t>135016-143081-101200</t>
  </si>
  <si>
    <t>135016-125071-709000</t>
  </si>
  <si>
    <t>135016-121041-130500</t>
  </si>
  <si>
    <t>135016-140206-709000</t>
  </si>
  <si>
    <t>135016-141042-124000</t>
  </si>
  <si>
    <t>135016-141061-122700</t>
  </si>
  <si>
    <t>135016-160001-664000</t>
  </si>
  <si>
    <t>135016-143052-100500</t>
  </si>
  <si>
    <t>135016-140301-709000</t>
  </si>
  <si>
    <t>135016-141081-125100</t>
  </si>
  <si>
    <t>135016-141111-122100</t>
  </si>
  <si>
    <t>135016-141141-122500</t>
  </si>
  <si>
    <t>135016-141151-121000</t>
  </si>
  <si>
    <t>135016-121034-050500</t>
  </si>
  <si>
    <t>135016-143101-100600</t>
  </si>
  <si>
    <t>135016-141161-010210</t>
  </si>
  <si>
    <t>135016-121061-220600</t>
  </si>
  <si>
    <t>!PC115</t>
  </si>
  <si>
    <t>Liu, Qiangang 20174331 July</t>
  </si>
  <si>
    <t>Liu, Qiangang 20174331 Aug</t>
  </si>
  <si>
    <t>Liu, Qiangang 20174331 Sept</t>
  </si>
  <si>
    <t>Padilla, Reymond A. 20175412-Sept</t>
  </si>
  <si>
    <t>Arnold,Joseph R 1131538-July</t>
  </si>
  <si>
    <t>Stivers, CarlieA.11205890-July</t>
  </si>
  <si>
    <t>Tam, Felicia Hiu Man 20182465-July</t>
  </si>
  <si>
    <t>Arnold,Joseph R 1131538-Aug</t>
  </si>
  <si>
    <t>Stivers, CarlieA.11205890-Aug</t>
  </si>
  <si>
    <t>Tam, Felicia Hiu Man 20182465-Aug</t>
  </si>
  <si>
    <t>Arnold,Joseph R 1131538-Sept</t>
  </si>
  <si>
    <t>Stivers, CarlieA.11205890-Sept</t>
  </si>
  <si>
    <t>F0039373</t>
  </si>
  <si>
    <t>F0038420</t>
  </si>
  <si>
    <t>F0038829</t>
  </si>
  <si>
    <t>TV WOLF (EMSI CONF)</t>
  </si>
  <si>
    <t>Liu, Qiangang 20174331 Oct</t>
  </si>
  <si>
    <t>F0039633</t>
  </si>
  <si>
    <t>I0122225</t>
  </si>
  <si>
    <t>Grossmont-Cayamaka Comm Coll (JSPAC Conf)</t>
  </si>
  <si>
    <t>I0123101</t>
  </si>
  <si>
    <t>Kerbey, Nicole 11022578 Oct</t>
  </si>
  <si>
    <t>Kerbey, Nicole 11022578 Nov</t>
  </si>
  <si>
    <t>F0039740</t>
  </si>
  <si>
    <t>F0039473</t>
  </si>
  <si>
    <t>Brennan, Christian 11063461 Oct</t>
  </si>
  <si>
    <t>I0123029</t>
  </si>
  <si>
    <t>Dickson, Gregory Howard (Topaz Printing)</t>
  </si>
  <si>
    <t>I0122508</t>
  </si>
  <si>
    <t>Cutting EdgeAudio Group LLC</t>
  </si>
  <si>
    <t>I0124669</t>
  </si>
  <si>
    <t>I0123656</t>
  </si>
  <si>
    <t>CA Radiographics INC</t>
  </si>
  <si>
    <t>CA Radiolographics INC</t>
  </si>
  <si>
    <t>Dove Lewis Emergency Animal Hospital Subscrip</t>
  </si>
  <si>
    <t>Association of Vet Technicians(AVTE) Membership</t>
  </si>
  <si>
    <t>I0124857</t>
  </si>
  <si>
    <t>I0124918</t>
  </si>
  <si>
    <t>I0124917</t>
  </si>
  <si>
    <t>Bound Tree Medical LLC</t>
  </si>
  <si>
    <t>I0123424</t>
  </si>
  <si>
    <t>I0125058</t>
  </si>
  <si>
    <t>I0124645</t>
  </si>
  <si>
    <t>TV Villanueva, Tracy( EMS World Expo)</t>
  </si>
  <si>
    <t>TV Huseman, David ( EMS World Expo)1351.80</t>
  </si>
  <si>
    <t>TV Alexander, Brian (Ventura Comm Coll))</t>
  </si>
  <si>
    <t>Padilla, Reymond A. 20175412-Oct</t>
  </si>
  <si>
    <t>I0124382</t>
  </si>
  <si>
    <t>I0124738</t>
  </si>
  <si>
    <t>Grossmont- CayamacaComm Coll( JSPAC)</t>
  </si>
  <si>
    <t>TV Campbell, Rachell</t>
  </si>
  <si>
    <t>TV Key, Sharon</t>
  </si>
  <si>
    <t>I0125150</t>
  </si>
  <si>
    <t>TV Westling, Joshua</t>
  </si>
  <si>
    <t>TV Hanning, Brenda</t>
  </si>
  <si>
    <t>I0125485</t>
  </si>
  <si>
    <t>Henry Schein Animal Health</t>
  </si>
  <si>
    <t>I0125933</t>
  </si>
  <si>
    <t>F0039962</t>
  </si>
  <si>
    <t>Liu, Qiangang 20174331 Nov</t>
  </si>
  <si>
    <t>TV WOLF (JSPAC CONF)</t>
  </si>
  <si>
    <t>I0125220</t>
  </si>
  <si>
    <t>I0125792</t>
  </si>
  <si>
    <t>TV FLORES(JSPAC CONF)</t>
  </si>
  <si>
    <t>F0040147</t>
  </si>
  <si>
    <t>Kerbey, Nicole 11022578 Dec</t>
  </si>
  <si>
    <t>Brennan, Christian 11063461 Nov</t>
  </si>
  <si>
    <t>I0125615</t>
  </si>
  <si>
    <t>Alcantar, Mario 20229526 (Nov)</t>
  </si>
  <si>
    <t>Canalez. Anthony 20258335 (Nov)</t>
  </si>
  <si>
    <t>TV Abad (JSPAC Conf)</t>
  </si>
  <si>
    <t>I0125788</t>
  </si>
  <si>
    <t>Flanagan, Graham 20096054 Oc/Novt</t>
  </si>
  <si>
    <t>Middleton, Jarod 10926815 Oct/Nov</t>
  </si>
  <si>
    <t>Primrose, Brent 10165406 Oct/Nov</t>
  </si>
  <si>
    <t>Villanueva, Tracy 20187728 Oct/Nov</t>
  </si>
  <si>
    <t>Flanagan, Graham 20096054 Dec</t>
  </si>
  <si>
    <t>Middleton, Jarod 10926815 Dec</t>
  </si>
  <si>
    <t>Primrose, Brent 10165406 Dec</t>
  </si>
  <si>
    <t>Villanueva, Tracy 20187728 Dec</t>
  </si>
  <si>
    <t>Flanagan, Graham 20096054 Oct/Nov</t>
  </si>
  <si>
    <t>J16RL020</t>
  </si>
  <si>
    <t>TV Huseman (Cygnus Expo conf fee)</t>
  </si>
  <si>
    <t>TV Huseman (Cygnus Exp-car rental)</t>
  </si>
  <si>
    <t>TV Huseman ( car rental)</t>
  </si>
  <si>
    <t>Padilla, Reymond A. 20175412-Nov</t>
  </si>
  <si>
    <t>I0125905</t>
  </si>
  <si>
    <t>I0126145</t>
  </si>
  <si>
    <t>TV Wheeler, Bonny</t>
  </si>
  <si>
    <t>TV Campbell, Rachelle ( JSPAC Conf)</t>
  </si>
  <si>
    <t>Liu, Qiangang 20174331 Dec</t>
  </si>
  <si>
    <t>Canalez. Anthony 20258335 (Dec)</t>
  </si>
  <si>
    <t>Arnold,Joseph R 1131538-Dec</t>
  </si>
  <si>
    <t>Luu, Diana Lam  20122218-Dec</t>
  </si>
  <si>
    <t>Catalan, JulioA. 20141301-Dec</t>
  </si>
  <si>
    <t>Carroll, Tiana A. 20229163-Dec</t>
  </si>
  <si>
    <t>Stivers, CarlieA.11205890-Dec</t>
  </si>
  <si>
    <t>Tam, Felicia Hiu Man 20182465-Dec</t>
  </si>
  <si>
    <t>Wolfer, Kayla,Lee 20233830-Dec</t>
  </si>
  <si>
    <t>Expense transfer- Am Acctg Assoc</t>
  </si>
  <si>
    <t>J16RL022</t>
  </si>
  <si>
    <t>F0040546</t>
  </si>
  <si>
    <t>F0040506</t>
  </si>
  <si>
    <t>I0128109</t>
  </si>
  <si>
    <t>F0040722</t>
  </si>
  <si>
    <t>Kerbey, Nicole 11022578 Jan</t>
  </si>
  <si>
    <t>Brennan, Christian 11063461 Jan</t>
  </si>
  <si>
    <t>F0040869</t>
  </si>
  <si>
    <t>I0126841</t>
  </si>
  <si>
    <t>Henry Schein Inc</t>
  </si>
  <si>
    <t>TV Spragge, Phyllis</t>
  </si>
  <si>
    <t>I0128570</t>
  </si>
  <si>
    <t>F0040796</t>
  </si>
  <si>
    <t>Monary, Blanche  10308756 Jan</t>
  </si>
  <si>
    <t>Canalez. Anthony 20258335 (Jan)</t>
  </si>
  <si>
    <t>Arnold,Joseph R 1131538-Jan</t>
  </si>
  <si>
    <t>Carroll, Tiana A. 20229163-Jan</t>
  </si>
  <si>
    <t>Luu, Diana Lam  20122218-Jan</t>
  </si>
  <si>
    <t>Catalan, JulioA. 20141301-Jan</t>
  </si>
  <si>
    <t>Tam, Felicia Hiu Man 20182465-Jan</t>
  </si>
  <si>
    <t>I0126703</t>
  </si>
  <si>
    <t>PO Henry Schein Animal Hlth(Abaxis PO EE160988)</t>
  </si>
  <si>
    <t>F0040990</t>
  </si>
  <si>
    <t>I0127723</t>
  </si>
  <si>
    <t>Tri-County Veterinary Hospital</t>
  </si>
  <si>
    <t>Kerbey, Nicole 11022578 Feb</t>
  </si>
  <si>
    <t>Jha, Neelam 10687292 Jan</t>
  </si>
  <si>
    <t>Jha, Neelam 10687292 Feb</t>
  </si>
  <si>
    <t>Mohile, Snehal 20136514 Jan</t>
  </si>
  <si>
    <t>Mohile, Snehal 20136514 Feb</t>
  </si>
  <si>
    <t>I0129656</t>
  </si>
  <si>
    <t>TB000410</t>
  </si>
  <si>
    <t>Sound Librarian (lic fees)</t>
  </si>
  <si>
    <t>I0129379</t>
  </si>
  <si>
    <t>Holiday Inn- Capital-Cambell, R lodging JSPAC</t>
  </si>
  <si>
    <t>J16RL024</t>
  </si>
  <si>
    <t>I0129641</t>
  </si>
  <si>
    <t>C&amp;S Solutions(Testing Materials)</t>
  </si>
  <si>
    <t>I0129658</t>
  </si>
  <si>
    <t>Brennan, Christian 11063461 Feb</t>
  </si>
  <si>
    <t>F0041259</t>
  </si>
  <si>
    <t>Monary, Blanche  10308756 Feb</t>
  </si>
  <si>
    <t>F0041252</t>
  </si>
  <si>
    <t>Canalez. Anthony 20258335 (Feb)</t>
  </si>
  <si>
    <t>Gregory, Sandra 10802591 (Feb)</t>
  </si>
  <si>
    <t>Morgan, Donna 11069635 (Feb)</t>
  </si>
  <si>
    <t>Terry, Katharine 10810052 (Feb)</t>
  </si>
  <si>
    <t>West, Jacqueline 11065472 (Feb)</t>
  </si>
  <si>
    <t>F0041521</t>
  </si>
  <si>
    <t>Gregory, Sandra 10802591 (Mar)</t>
  </si>
  <si>
    <t>Morgan, Donna 11069635 (Mar)</t>
  </si>
  <si>
    <t>Terry, Katharine 10810052 (Mar)</t>
  </si>
  <si>
    <t>West, Jacqueline 11065472 (Mar)</t>
  </si>
  <si>
    <t>Kerbey, Nicole 11022578 Mar</t>
  </si>
  <si>
    <t>Jha, Neelam 10687292 Mar</t>
  </si>
  <si>
    <t>Mohile, Snehal 20136514 Mar</t>
  </si>
  <si>
    <t>Cola, Chiara 20182749 Feb</t>
  </si>
  <si>
    <t>UCLA Store</t>
  </si>
  <si>
    <t>I0131418</t>
  </si>
  <si>
    <t>TV Campbell, Rachell (ACERT conf)</t>
  </si>
  <si>
    <t xml:space="preserve"> Orleans Hotel(Campbell, R lodging ACERT Conf)</t>
  </si>
  <si>
    <t>Brennan, Christian 11063461 Mar</t>
  </si>
  <si>
    <t>Canalez. Anthony 20258335 (Mar)</t>
  </si>
  <si>
    <t>Monary, Blanche  10308756 Mar</t>
  </si>
  <si>
    <t>Arnold,Joseph R 1131538-Mar</t>
  </si>
  <si>
    <t>Carroll, Tiana A. 20229163-Mar</t>
  </si>
  <si>
    <t>Luu, Diana Lam  20122218-Mar</t>
  </si>
  <si>
    <t>Tam, Felicia Hiu Man 20182465-Mar</t>
  </si>
  <si>
    <t>Padilla, Reymond A. 20175412-Mar</t>
  </si>
  <si>
    <t>I0131938</t>
  </si>
  <si>
    <t>TB000418</t>
  </si>
  <si>
    <t>F0041935</t>
  </si>
  <si>
    <t>F0041811</t>
  </si>
  <si>
    <t>I0131725</t>
  </si>
  <si>
    <t>I0131726</t>
  </si>
  <si>
    <t>I0131727</t>
  </si>
  <si>
    <t>I0131619</t>
  </si>
  <si>
    <t>TV Eshman (CVMA in Mar)</t>
  </si>
  <si>
    <t>I0131620</t>
  </si>
  <si>
    <t>I0131908</t>
  </si>
  <si>
    <t>I0131911</t>
  </si>
  <si>
    <t>TV Mendizabal, Matthew (Lyles Center)</t>
  </si>
  <si>
    <t>TV Nava, Jose (Doing What Matters)</t>
  </si>
  <si>
    <t>TV Nava, Jose (Instr Design &amp; Innov Inst)</t>
  </si>
  <si>
    <t>CHBK Design Center ( Career Fair flyers)</t>
  </si>
  <si>
    <t>TV Palma, M- Meet w/ Assoc Am Geog</t>
  </si>
  <si>
    <t>DPR Wheeler, B ( sftware Lic Rad Review Easy)</t>
  </si>
  <si>
    <t>Vintage King</t>
  </si>
  <si>
    <t>Expense Transfer Unlock the Data training</t>
  </si>
  <si>
    <t>zero left</t>
  </si>
  <si>
    <t>Fernandez, Neil P (service Micro)</t>
  </si>
  <si>
    <t>I0133057</t>
  </si>
  <si>
    <t>F0042238</t>
  </si>
  <si>
    <t>Kerbey, Nicole 11022578 April</t>
  </si>
  <si>
    <t>J16RL033</t>
  </si>
  <si>
    <t>CHBK Design Center 2416 (flyers-vet Tech)</t>
  </si>
  <si>
    <t>CHBK Design Center 2411 (flyers-Vet Tech)</t>
  </si>
  <si>
    <t>CHBK Design Center 2395 (flyer- OTI)</t>
  </si>
  <si>
    <t>I0132739</t>
  </si>
  <si>
    <t>DPR ZEN PRO AUDIO LLC</t>
  </si>
  <si>
    <t>Cutting Edge (BLK MAG)</t>
  </si>
  <si>
    <t>Cutting Edge ( headphones)</t>
  </si>
  <si>
    <t>Monary, Blanche  10308756 April</t>
  </si>
  <si>
    <t>F0042318</t>
  </si>
  <si>
    <t>Middleton, Jarod 10926815 Apr</t>
  </si>
  <si>
    <t>TV Su, Angela (San Fran)</t>
  </si>
  <si>
    <t>TV Brenda TENN</t>
  </si>
  <si>
    <t>Wolf Donna, (Mileage)</t>
  </si>
  <si>
    <t xml:space="preserve"> Flores Claudia(Mileage)</t>
  </si>
  <si>
    <t>Women in Technology Summit (S.Jose)</t>
  </si>
  <si>
    <t>Ji6RL034</t>
  </si>
  <si>
    <t>TV Lee, Keith (March)</t>
  </si>
  <si>
    <t>I0133910</t>
  </si>
  <si>
    <t>F0042450</t>
  </si>
  <si>
    <t>Brennan, Christian 11063461 April</t>
  </si>
  <si>
    <t>I0133922</t>
  </si>
  <si>
    <t>PO  AA161627 CONE INSTRUMENTS</t>
  </si>
  <si>
    <t>TB000428</t>
  </si>
  <si>
    <t>Canalez. Anthony 20258335 (Apr)</t>
  </si>
  <si>
    <t>I0133574</t>
  </si>
  <si>
    <t>I0134256</t>
  </si>
  <si>
    <t>DPR Kuehnl, E(Amazon- OWCThunderbolt docks)</t>
  </si>
  <si>
    <t>TV Miyasaki, Cara (April)</t>
  </si>
  <si>
    <t xml:space="preserve">DPR Franklin Covey </t>
  </si>
  <si>
    <t>Kerbey, Nicole 11022578 May</t>
  </si>
  <si>
    <t>Monary, Blanche  10308756 May</t>
  </si>
  <si>
    <t>Arnold,Joseph R 1131538-Apr</t>
  </si>
  <si>
    <t>Carroll, Tiana A. 20229163-Apr</t>
  </si>
  <si>
    <t>Luu, Diana Lam  20122218-Apr</t>
  </si>
  <si>
    <t>Tam, Felicia Hiu Man 20182465-Apr</t>
  </si>
  <si>
    <t xml:space="preserve"> Torres, Nadene 20250225 Apr</t>
  </si>
  <si>
    <t>Primrose, Brent 10165406 Apr</t>
  </si>
  <si>
    <t xml:space="preserve"> Torres, Nadene 20250225 May</t>
  </si>
  <si>
    <t>Middleton, Jarod 10926815 May</t>
  </si>
  <si>
    <t>Primrose, Brent 10165406 May</t>
  </si>
  <si>
    <t>Padilla, Reymond A. 20175412-Apr</t>
  </si>
  <si>
    <t xml:space="preserve">Chun, Ronald 10442384 May </t>
  </si>
  <si>
    <t>Wong, Tai11305259 May</t>
  </si>
  <si>
    <t xml:space="preserve">Chun, Ronald 10442384 June </t>
  </si>
  <si>
    <t>Wong, Tai11305259 June</t>
  </si>
  <si>
    <t>I0134304</t>
  </si>
  <si>
    <t>I0134308</t>
  </si>
  <si>
    <t>I0134822</t>
  </si>
  <si>
    <t>F0042637</t>
  </si>
  <si>
    <t>Exp TransferHenry Schein Inc</t>
  </si>
  <si>
    <t>Exp Tran UCLA Store</t>
  </si>
  <si>
    <t>TE000413</t>
  </si>
  <si>
    <t>I0134260</t>
  </si>
  <si>
    <t>I0134653</t>
  </si>
  <si>
    <t>F0042839</t>
  </si>
  <si>
    <t>I0134923</t>
  </si>
  <si>
    <t>Bkstr ChargeBack-2 Mac Books</t>
  </si>
  <si>
    <t>Brennan, Christian 11063461 May</t>
  </si>
  <si>
    <t>Canalez. Anthony 20258335 (May)</t>
  </si>
  <si>
    <t>Padilla, Reymond A. 20175412-May</t>
  </si>
  <si>
    <t>Arbizu, Rose 20137483-May</t>
  </si>
  <si>
    <t>I0135255</t>
  </si>
  <si>
    <t>I0135302</t>
  </si>
  <si>
    <t>F0042908</t>
  </si>
  <si>
    <t>I0135185</t>
  </si>
  <si>
    <t>I0135106</t>
  </si>
  <si>
    <t>Pharmacy CurrConsultants software</t>
  </si>
  <si>
    <t>I0122607</t>
  </si>
  <si>
    <t>I0133182</t>
  </si>
  <si>
    <t>EE161751</t>
  </si>
  <si>
    <t>I0133608</t>
  </si>
  <si>
    <t>I0134551</t>
  </si>
  <si>
    <t>I0134649</t>
  </si>
  <si>
    <t>I0133078</t>
  </si>
  <si>
    <t>Expense transfer(Simulaid &amp;Life Assist)</t>
  </si>
  <si>
    <t>JV transfer South West 52621922</t>
  </si>
  <si>
    <t xml:space="preserve">JV Doubletree- Anaheim, CA </t>
  </si>
  <si>
    <t>DPR Wheeler (pulse oximeter)Marketlab</t>
  </si>
  <si>
    <t>DPR Wheeler (Marketlab- supplies)</t>
  </si>
  <si>
    <t>DPR Wheeler(BoundTree)</t>
  </si>
  <si>
    <t>I035793</t>
  </si>
  <si>
    <t>TV Kerbey, N (OnLn teach conf)</t>
  </si>
  <si>
    <t>DPR Kerbey, N</t>
  </si>
  <si>
    <t>UC REGENTS PO HH160817</t>
  </si>
  <si>
    <t>TV's  Spragge, P ADHA- Pittsburg</t>
  </si>
  <si>
    <t>TV SPRAGGE,P ADEP NewOrleans 62216</t>
  </si>
  <si>
    <t>DPR Wheeler (Chares C Thomas Pub)</t>
  </si>
  <si>
    <t>DPR Wheeler(temporal scanner)Amazon</t>
  </si>
  <si>
    <t>Expense transferTrius Diagnostic Imaging Inc</t>
  </si>
  <si>
    <t>Exp Transfer Ca Radiographics INC equip maint</t>
  </si>
  <si>
    <t>PO SJ Surgical</t>
  </si>
  <si>
    <t>Gamez-Cruz- A20249809 May</t>
  </si>
  <si>
    <t xml:space="preserve"> Harrell, Monica 20248869 May</t>
  </si>
  <si>
    <t>Wong, Hei Yiu 20198885 May</t>
  </si>
  <si>
    <t>I0135910</t>
  </si>
  <si>
    <t>B&amp;H Foto E&amp; Electronics</t>
  </si>
  <si>
    <t>PO AA161755 (B&amp;H Foto &amp; Elect)</t>
  </si>
  <si>
    <t>Kerbey, Nicole 11022578 June</t>
  </si>
  <si>
    <t>PO AA161549 Elsevier Inc Books</t>
  </si>
  <si>
    <t>I0136037</t>
  </si>
  <si>
    <t>I0136041</t>
  </si>
  <si>
    <t>I0136044</t>
  </si>
  <si>
    <t>I0136049</t>
  </si>
  <si>
    <t>I0136055</t>
  </si>
  <si>
    <t>I0136057</t>
  </si>
  <si>
    <t>JI6TN014</t>
  </si>
  <si>
    <t>Gregory, Sandra 10802591 (June)</t>
  </si>
  <si>
    <t>Ji6RL039</t>
  </si>
  <si>
    <t>Amazon Market PlaceSquare Trade Protection Plan</t>
  </si>
  <si>
    <t>Amazon Market Place-Sony Vegas Pro 12 ed</t>
  </si>
  <si>
    <t>Amazon.com--USB Micro. And mounts</t>
  </si>
  <si>
    <t xml:space="preserve">Dickson,Gregory Howard-Topaz Printing CTE prgms </t>
  </si>
  <si>
    <t>DPR Abad, Sofia- Apple Computer adapters</t>
  </si>
  <si>
    <t>TV Abad,Sofia (WITS)</t>
  </si>
  <si>
    <t>F0043284</t>
  </si>
  <si>
    <t>I0136537</t>
  </si>
  <si>
    <t>I0136547</t>
  </si>
  <si>
    <t>TV Miyasaki, Cara</t>
  </si>
  <si>
    <t>Dickson, Gregory Howard (Topaz Printing)THTR</t>
  </si>
  <si>
    <t xml:space="preserve"> Torres, Nadene 20250225 June</t>
  </si>
  <si>
    <t>Middleton, Jarod 10926815 June</t>
  </si>
  <si>
    <t>Primrose, Brent 10165406 June</t>
  </si>
  <si>
    <t>J16RL039</t>
  </si>
  <si>
    <t>TV Atlantic city Brenda (Sim Trng)</t>
  </si>
  <si>
    <t>Lawrence Young</t>
  </si>
  <si>
    <t>I0136471</t>
  </si>
  <si>
    <t>Johnson LED Lighting rental</t>
  </si>
  <si>
    <t>TB000462</t>
  </si>
  <si>
    <t>Expense transfer CHBK Design Center</t>
  </si>
  <si>
    <t>TV Gregory</t>
  </si>
  <si>
    <t>I0132590</t>
  </si>
  <si>
    <t>F0043506</t>
  </si>
  <si>
    <t>Gamez-Cruz- A20249809 June</t>
  </si>
  <si>
    <t xml:space="preserve"> Harrell, Monica 20248869 June</t>
  </si>
  <si>
    <t>Theonardo, Jackelyne 20250847 June</t>
  </si>
  <si>
    <t>Wong, Hei Yiu 20198885 June</t>
  </si>
  <si>
    <t>Wong, Hei Yiu 20198885 une</t>
  </si>
  <si>
    <t>Total 2015-2016 Expenditures</t>
  </si>
  <si>
    <t>Other Outgo (Students)</t>
  </si>
  <si>
    <t>Capital Outlay</t>
  </si>
  <si>
    <t>Other Operating Exp. &amp; Svcs.</t>
  </si>
  <si>
    <t>Supplies &amp; Materials</t>
  </si>
  <si>
    <t>Employee Benefits</t>
  </si>
  <si>
    <t>Non-instructional Salaries</t>
  </si>
  <si>
    <t>Instructional Salaries</t>
  </si>
  <si>
    <t>TOTAL AWARDS</t>
  </si>
  <si>
    <t>OBJECT OF EXPEND.</t>
  </si>
  <si>
    <t>135016-
121061-220600</t>
  </si>
  <si>
    <t>135016-
143101-100600</t>
  </si>
  <si>
    <t>135016-
121034-050500</t>
  </si>
  <si>
    <t>135016-
141151-121000</t>
  </si>
  <si>
    <t>135016-
141141-122500</t>
  </si>
  <si>
    <t>135016-
141111-122100</t>
  </si>
  <si>
    <t>135016-
141081-125100</t>
  </si>
  <si>
    <t>135016-
141161-010210</t>
  </si>
  <si>
    <t>135016-
140301-709000</t>
  </si>
  <si>
    <t>Fund-Org-Prog</t>
  </si>
  <si>
    <t>Index Code</t>
  </si>
  <si>
    <t>PERKINS IC</t>
  </si>
  <si>
    <t>2206.10</t>
  </si>
  <si>
    <t>1006.00</t>
  </si>
  <si>
    <t>1210.00</t>
  </si>
  <si>
    <t>1225.00</t>
  </si>
  <si>
    <t>1221.00</t>
  </si>
  <si>
    <t>1251.00</t>
  </si>
  <si>
    <t>Across CTE Progs 03</t>
  </si>
  <si>
    <t>TOP Code/ACTEP</t>
  </si>
  <si>
    <t>2015-2016</t>
  </si>
  <si>
    <t>GIST(Geo Info Syst Tech)</t>
  </si>
  <si>
    <t>Theatre Tech</t>
  </si>
  <si>
    <t>Small Business</t>
  </si>
  <si>
    <t>Resp Therapy</t>
  </si>
  <si>
    <t>Rad Tech</t>
  </si>
  <si>
    <t>Pharmacy Tech</t>
  </si>
  <si>
    <t>Paramedic</t>
  </si>
  <si>
    <t>Vet Tech</t>
  </si>
  <si>
    <t>OTI</t>
  </si>
  <si>
    <t>Program Name</t>
  </si>
  <si>
    <t>135016-
143052-100500</t>
  </si>
  <si>
    <t>135016-
160001-664000</t>
  </si>
  <si>
    <t>135016-
141061-122700</t>
  </si>
  <si>
    <t>135016-
141042-124000</t>
  </si>
  <si>
    <t>135016-    140206-709000</t>
  </si>
  <si>
    <t>135016-
121041-130500</t>
  </si>
  <si>
    <t>135016-
125071-709000</t>
  </si>
  <si>
    <t>135016-
143081-101200</t>
  </si>
  <si>
    <t>135016-
140203-709000</t>
  </si>
  <si>
    <t>135016-
121011-050200</t>
  </si>
  <si>
    <t>1005.00</t>
  </si>
  <si>
    <t>Across CTE Progs 02</t>
  </si>
  <si>
    <t>1240.00</t>
  </si>
  <si>
    <t>1305.00</t>
  </si>
  <si>
    <t>1012.00</t>
  </si>
  <si>
    <t>Admin 01</t>
  </si>
  <si>
    <t>Music Tech</t>
  </si>
  <si>
    <t>Marketing</t>
  </si>
  <si>
    <t>DH &amp; DA</t>
  </si>
  <si>
    <t>CTE Inst. Research</t>
  </si>
  <si>
    <t>Child Dev</t>
  </si>
  <si>
    <t>Nanoscience</t>
  </si>
  <si>
    <t>App Photo</t>
  </si>
  <si>
    <t>&lt;5% Admin</t>
  </si>
  <si>
    <t>Accounting</t>
  </si>
  <si>
    <t>Curtis Finger 10823652  -June</t>
  </si>
  <si>
    <t xml:space="preserve">Curtis Finger 10823652 -June </t>
  </si>
  <si>
    <t xml:space="preserve">Brennan, Christian 11063461 June </t>
  </si>
  <si>
    <t>I0136814</t>
  </si>
  <si>
    <t>I0136816</t>
  </si>
  <si>
    <t>I017649</t>
  </si>
  <si>
    <t>PO AA161549 Elsevier Inc Books (tax)</t>
  </si>
  <si>
    <t>I0136577</t>
  </si>
  <si>
    <t>I0136576</t>
  </si>
  <si>
    <t>CHBK Design Center- June ( Career Fair flyer)</t>
  </si>
  <si>
    <t>Canalez. Anthony 20258335 (June)</t>
  </si>
  <si>
    <t>F0043579</t>
  </si>
  <si>
    <t>Monary Blanche cola salary Jan-May</t>
  </si>
  <si>
    <t>Monary Blanche cola benefit Jan-May</t>
  </si>
  <si>
    <t>I0136795</t>
  </si>
  <si>
    <t>CB16SG12</t>
  </si>
  <si>
    <t>FH BKSTR CHBK</t>
  </si>
  <si>
    <t>I0137113</t>
  </si>
  <si>
    <t>TB000467</t>
  </si>
  <si>
    <t>Exp TransferARROW International-Teleflex</t>
  </si>
  <si>
    <t>2358 Huse-Budget Rent-a-Car</t>
  </si>
  <si>
    <t>2358 Huse-Double Tree-Anaheim</t>
  </si>
  <si>
    <t>2358 Huse-Fly N Save</t>
  </si>
  <si>
    <t>2358 Huse-SouthWest</t>
  </si>
  <si>
    <t>I0136617</t>
  </si>
  <si>
    <t xml:space="preserve">TV Huseman, David </t>
  </si>
  <si>
    <t>I0136616</t>
  </si>
  <si>
    <t>TV Huseman, David</t>
  </si>
  <si>
    <t>TE00436</t>
  </si>
  <si>
    <t>2358 Huse- Dollar Rent A Car</t>
  </si>
  <si>
    <t>2358 Huse- Laerdal Medical Event( Sim Trmg)</t>
  </si>
  <si>
    <t>2358-Huse- Delta Air</t>
  </si>
  <si>
    <t>2358 Huse- American Air</t>
  </si>
  <si>
    <t>2358 Huse- Harrah's AC Hotel</t>
  </si>
  <si>
    <t>FH BKSTR CHBK June 16</t>
  </si>
  <si>
    <t>J16RL043</t>
  </si>
  <si>
    <t>3551SU 06/16 Expense transfer Medical Shipment LLC</t>
  </si>
  <si>
    <t>I0133911</t>
  </si>
  <si>
    <t>TV Su, A (San Fran) (811.50)</t>
  </si>
  <si>
    <t>!0137062</t>
  </si>
  <si>
    <t>!0137112</t>
  </si>
  <si>
    <t xml:space="preserve">TV  Mohile, S </t>
  </si>
  <si>
    <t>A16MV002</t>
  </si>
  <si>
    <t>AP Void 25088641 Angela Su</t>
  </si>
  <si>
    <t>Arbizu, Rose 20137483-June</t>
  </si>
  <si>
    <t>TE000436</t>
  </si>
  <si>
    <t>expense transfer San Jose Surgical Supply</t>
  </si>
  <si>
    <t>Amazon Market Pl Sq Trade Protection Plan</t>
  </si>
  <si>
    <t>I0136812</t>
  </si>
  <si>
    <t>I0136893</t>
  </si>
  <si>
    <t>Exp Transfer Focus Publications( Tenn conf)</t>
  </si>
  <si>
    <t>Exp TransferLaerdal Medical Event( Tng At City)</t>
  </si>
  <si>
    <t>Oliva, Albertina 20200468 June</t>
  </si>
  <si>
    <t>I0137310</t>
  </si>
  <si>
    <t>DPR LEW, L-Instrct equip</t>
  </si>
  <si>
    <t>F0043347</t>
  </si>
  <si>
    <t>Clark, Andrea 20205749, Engels, Patrick 20125249 and Grapp Fant, Ariel 20214690 (Oct)</t>
  </si>
  <si>
    <t>F0043348</t>
  </si>
  <si>
    <t>Grapp Fant, Ariel 20214690 (Nov)</t>
  </si>
  <si>
    <t>Clark, Andrea 20205749 and                             Engels, Patrick 20125249 (Dec)</t>
  </si>
  <si>
    <t>F0043349</t>
  </si>
  <si>
    <t>F0043350</t>
  </si>
  <si>
    <t>Engels, Patrick 20125249 and                       Grapp Fant, Ariel 2021(Jan)</t>
  </si>
  <si>
    <t>F0043351</t>
  </si>
  <si>
    <t>Engels, Patrick 20125249 (Feb)</t>
  </si>
  <si>
    <t>Expense Transfers Henry Schein Animal Health</t>
  </si>
  <si>
    <t>closed  PO HH160817  $54.59</t>
  </si>
  <si>
    <t>I0137407</t>
  </si>
  <si>
    <t xml:space="preserve">Left Coast Instruments Service </t>
  </si>
  <si>
    <t>DPR Thomas, Jeanne</t>
  </si>
  <si>
    <t>I0136913</t>
  </si>
  <si>
    <t>I0136819</t>
  </si>
  <si>
    <t>I0137849</t>
  </si>
  <si>
    <t>TA000293</t>
  </si>
  <si>
    <t>Gregory, Sandra 10802591- June</t>
  </si>
  <si>
    <t>CLOSED(431)</t>
  </si>
  <si>
    <t>I0138142</t>
  </si>
  <si>
    <t xml:space="preserve"> TV Hanning (CSRC Annual Conference)1220.25</t>
  </si>
  <si>
    <t>I0137882</t>
  </si>
  <si>
    <t>AA162002 Harvard Pub move to 2016-2017(7600)</t>
  </si>
  <si>
    <t>AA162002 Harvard Pub move to 2016-2017(2400)</t>
  </si>
  <si>
    <t>I0137115</t>
  </si>
  <si>
    <t>I0132439</t>
  </si>
  <si>
    <t xml:space="preserve">TV Meezan, A </t>
  </si>
  <si>
    <t>I01379522</t>
  </si>
  <si>
    <t>Gaumard Scientific Maintenance(June)across fiscal</t>
  </si>
  <si>
    <t>MGC Diagnostic (delivery serv)</t>
  </si>
  <si>
    <t>J16ST086</t>
  </si>
  <si>
    <t>PENNINGTON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</si>
</sst>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;\(0.00\)"/>
    <numFmt numFmtId="166" formatCode="m/d/yyyy"/>
    <numFmt numFmtId="167" formatCode="[$-409]dddd\,\ mmmm\ dd\,\ yyyy"/>
    <numFmt numFmtId="168" formatCode="m/d/yy;@"/>
    <numFmt numFmtId="169" formatCode="m/d"/>
    <numFmt numFmtId="170" formatCode="&quot;$&quot;#,##0.00"/>
    <numFmt numFmtId="171" formatCode="&quot;$&quot;#,##0.0000_);[Red]\(&quot;$&quot;#,##0.0000\)"/>
    <numFmt numFmtId="172" formatCode="mmm\-yyyy"/>
    <numFmt numFmtId="173" formatCode="[$-409]dddd\,\ mmmm\ d\,\ yyyy"/>
    <numFmt numFmtId="174" formatCode="[$-409]h:mm:ss\ AM/PM"/>
    <numFmt numFmtId="175" formatCode="00000"/>
    <numFmt numFmtId="176" formatCode="00000\-0000"/>
    <numFmt numFmtId="177" formatCode="&quot;$&quot;#,##0.00;[Red]&quot;$&quot;#,##0.00"/>
    <numFmt numFmtId="178" formatCode="0.00;[Red]0.00"/>
    <numFmt numFmtId="179" formatCode="[$-F400]h:mm:ss\ AM/PM"/>
  </numFmts>
  <fonts count="7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b/>
      <sz val="10"/>
      <name val="Geneva"/>
      <family val="0"/>
    </font>
    <font>
      <u val="single"/>
      <sz val="10"/>
      <color indexed="12"/>
      <name val="Times New Roman"/>
      <family val="0"/>
    </font>
    <font>
      <u val="single"/>
      <sz val="10"/>
      <color indexed="61"/>
      <name val="Times New Roman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Geneva"/>
      <family val="0"/>
    </font>
    <font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10"/>
      <color indexed="12"/>
      <name val="Helv"/>
      <family val="0"/>
    </font>
    <font>
      <sz val="8"/>
      <name val="Verdana"/>
      <family val="0"/>
    </font>
    <font>
      <sz val="10"/>
      <color indexed="10"/>
      <name val="Helv"/>
      <family val="0"/>
    </font>
    <font>
      <sz val="9"/>
      <color indexed="10"/>
      <name val="Helv"/>
      <family val="0"/>
    </font>
    <font>
      <u val="single"/>
      <sz val="10"/>
      <name val="Times New Roman"/>
      <family val="0"/>
    </font>
    <font>
      <u val="single"/>
      <sz val="10"/>
      <name val="Helv"/>
      <family val="0"/>
    </font>
    <font>
      <b/>
      <i/>
      <sz val="10"/>
      <color indexed="10"/>
      <name val="Arial"/>
      <family val="2"/>
    </font>
    <font>
      <b/>
      <sz val="9"/>
      <name val="Geneva"/>
      <family val="0"/>
    </font>
    <font>
      <i/>
      <sz val="9"/>
      <name val="Geneva"/>
      <family val="0"/>
    </font>
    <font>
      <i/>
      <sz val="9"/>
      <color indexed="12"/>
      <name val="Geneva"/>
      <family val="0"/>
    </font>
    <font>
      <sz val="9"/>
      <name val="Geneva"/>
      <family val="0"/>
    </font>
    <font>
      <b/>
      <i/>
      <sz val="9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Helv"/>
      <family val="0"/>
    </font>
    <font>
      <sz val="10"/>
      <color indexed="10"/>
      <name val="Times New Roman"/>
      <family val="0"/>
    </font>
    <font>
      <sz val="10"/>
      <color indexed="17"/>
      <name val="Helv"/>
      <family val="0"/>
    </font>
    <font>
      <b/>
      <sz val="10"/>
      <color indexed="17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Helv"/>
      <family val="0"/>
    </font>
    <font>
      <sz val="10"/>
      <color rgb="FFDD0806"/>
      <name val="Helv"/>
      <family val="0"/>
    </font>
    <font>
      <sz val="9"/>
      <color rgb="FFFF0000"/>
      <name val="Helv"/>
      <family val="0"/>
    </font>
    <font>
      <b/>
      <sz val="10"/>
      <color rgb="FFFF0000"/>
      <name val="Helv"/>
      <family val="0"/>
    </font>
    <font>
      <sz val="10"/>
      <color rgb="FFFF0000"/>
      <name val="Times New Roman"/>
      <family val="0"/>
    </font>
    <font>
      <sz val="10"/>
      <color rgb="FF008000"/>
      <name val="Helv"/>
      <family val="0"/>
    </font>
    <font>
      <b/>
      <sz val="10"/>
      <color rgb="FF008000"/>
      <name val="Helv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99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1" fillId="0" borderId="0">
      <alignment/>
      <protection/>
    </xf>
    <xf numFmtId="0" fontId="9" fillId="0" borderId="0">
      <alignment horizont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9" fillId="0" borderId="0" xfId="66">
      <alignment horizontal="center"/>
      <protection/>
    </xf>
    <xf numFmtId="0" fontId="13" fillId="0" borderId="10" xfId="66" applyFont="1" applyBorder="1" applyAlignment="1">
      <alignment horizontal="center" wrapText="1"/>
      <protection/>
    </xf>
    <xf numFmtId="9" fontId="14" fillId="0" borderId="11" xfId="66" applyNumberFormat="1" applyFont="1" applyBorder="1">
      <alignment horizontal="center"/>
      <protection/>
    </xf>
    <xf numFmtId="9" fontId="14" fillId="0" borderId="12" xfId="66" applyNumberFormat="1" applyFont="1" applyBorder="1">
      <alignment horizontal="center"/>
      <protection/>
    </xf>
    <xf numFmtId="0" fontId="9" fillId="0" borderId="0" xfId="66" applyFont="1">
      <alignment horizontal="center"/>
      <protection/>
    </xf>
    <xf numFmtId="0" fontId="9" fillId="0" borderId="0" xfId="66" applyAlignment="1">
      <alignment horizontal="right"/>
      <protection/>
    </xf>
    <xf numFmtId="0" fontId="10" fillId="0" borderId="13" xfId="65" applyFont="1" applyBorder="1" applyAlignment="1">
      <alignment horizontal="center"/>
      <protection/>
    </xf>
    <xf numFmtId="1" fontId="10" fillId="0" borderId="13" xfId="65" applyNumberFormat="1" applyFont="1" applyBorder="1" applyAlignment="1">
      <alignment horizontal="center"/>
      <protection/>
    </xf>
    <xf numFmtId="0" fontId="6" fillId="0" borderId="0" xfId="65" applyFont="1" applyAlignment="1">
      <alignment horizontal="center"/>
      <protection/>
    </xf>
    <xf numFmtId="0" fontId="9" fillId="0" borderId="0" xfId="66" applyFont="1" applyAlignment="1">
      <alignment horizontal="right"/>
      <protection/>
    </xf>
    <xf numFmtId="0" fontId="10" fillId="0" borderId="14" xfId="66" applyFont="1" applyBorder="1" applyAlignment="1">
      <alignment horizontal="center"/>
      <protection/>
    </xf>
    <xf numFmtId="7" fontId="10" fillId="0" borderId="14" xfId="66" applyNumberFormat="1" applyFont="1" applyBorder="1" applyAlignment="1">
      <alignment horizontal="right"/>
      <protection/>
    </xf>
    <xf numFmtId="0" fontId="9" fillId="0" borderId="0" xfId="66" applyFont="1" applyBorder="1">
      <alignment horizontal="center"/>
      <protection/>
    </xf>
    <xf numFmtId="7" fontId="9" fillId="0" borderId="0" xfId="66" applyNumberFormat="1" applyFont="1" applyBorder="1" applyAlignment="1">
      <alignment horizontal="right"/>
      <protection/>
    </xf>
    <xf numFmtId="0" fontId="10" fillId="0" borderId="14" xfId="66" applyFont="1" applyBorder="1">
      <alignment horizontal="center"/>
      <protection/>
    </xf>
    <xf numFmtId="0" fontId="9" fillId="0" borderId="0" xfId="66" applyFont="1" applyFill="1" applyBorder="1">
      <alignment horizontal="center"/>
      <protection/>
    </xf>
    <xf numFmtId="0" fontId="9" fillId="0" borderId="0" xfId="66" applyFont="1" applyBorder="1" applyAlignment="1">
      <alignment horizontal="center"/>
      <protection/>
    </xf>
    <xf numFmtId="0" fontId="9" fillId="0" borderId="0" xfId="66" applyFont="1" applyAlignment="1">
      <alignment horizontal="left"/>
      <protection/>
    </xf>
    <xf numFmtId="0" fontId="9" fillId="0" borderId="13" xfId="66" applyFont="1" applyBorder="1" applyAlignment="1">
      <alignment horizontal="center" vertical="center"/>
      <protection/>
    </xf>
    <xf numFmtId="8" fontId="9" fillId="0" borderId="13" xfId="66" applyNumberFormat="1" applyFont="1" applyBorder="1" applyAlignment="1">
      <alignment horizontal="right" vertical="center"/>
      <protection/>
    </xf>
    <xf numFmtId="0" fontId="9" fillId="0" borderId="13" xfId="66" applyFont="1" applyBorder="1">
      <alignment horizontal="center"/>
      <protection/>
    </xf>
    <xf numFmtId="0" fontId="9" fillId="0" borderId="0" xfId="66" applyBorder="1">
      <alignment horizontal="center"/>
      <protection/>
    </xf>
    <xf numFmtId="9" fontId="14" fillId="0" borderId="12" xfId="66" applyNumberFormat="1" applyFont="1" applyBorder="1" applyAlignment="1">
      <alignment horizontal="center"/>
      <protection/>
    </xf>
    <xf numFmtId="0" fontId="9" fillId="0" borderId="15" xfId="66" applyBorder="1">
      <alignment horizontal="center"/>
      <protection/>
    </xf>
    <xf numFmtId="0" fontId="9" fillId="0" borderId="16" xfId="66" applyBorder="1">
      <alignment horizontal="center"/>
      <protection/>
    </xf>
    <xf numFmtId="0" fontId="9" fillId="0" borderId="16" xfId="66" applyFont="1" applyBorder="1">
      <alignment horizontal="center"/>
      <protection/>
    </xf>
    <xf numFmtId="0" fontId="9" fillId="0" borderId="16" xfId="66" applyBorder="1" applyAlignment="1">
      <alignment horizontal="right"/>
      <protection/>
    </xf>
    <xf numFmtId="0" fontId="9" fillId="0" borderId="17" xfId="66" applyBorder="1">
      <alignment horizontal="center"/>
      <protection/>
    </xf>
    <xf numFmtId="0" fontId="10" fillId="0" borderId="18" xfId="65" applyFont="1" applyBorder="1" applyAlignment="1">
      <alignment horizontal="center"/>
      <protection/>
    </xf>
    <xf numFmtId="0" fontId="10" fillId="0" borderId="19" xfId="65" applyFont="1" applyBorder="1" applyAlignment="1">
      <alignment horizontal="center"/>
      <protection/>
    </xf>
    <xf numFmtId="0" fontId="9" fillId="0" borderId="20" xfId="66" applyFont="1" applyBorder="1">
      <alignment horizontal="center"/>
      <protection/>
    </xf>
    <xf numFmtId="0" fontId="9" fillId="0" borderId="0" xfId="66" applyFont="1" applyBorder="1" applyAlignment="1">
      <alignment horizontal="right"/>
      <protection/>
    </xf>
    <xf numFmtId="0" fontId="9" fillId="0" borderId="21" xfId="66" applyFont="1" applyBorder="1">
      <alignment horizontal="center"/>
      <protection/>
    </xf>
    <xf numFmtId="0" fontId="10" fillId="0" borderId="22" xfId="66" applyFont="1" applyBorder="1" applyAlignment="1">
      <alignment horizontal="center"/>
      <protection/>
    </xf>
    <xf numFmtId="7" fontId="10" fillId="0" borderId="23" xfId="66" applyNumberFormat="1" applyFont="1" applyBorder="1" applyAlignment="1">
      <alignment horizontal="center"/>
      <protection/>
    </xf>
    <xf numFmtId="14" fontId="9" fillId="0" borderId="20" xfId="66" applyNumberFormat="1" applyFont="1" applyBorder="1" applyAlignment="1">
      <alignment horizontal="center"/>
      <protection/>
    </xf>
    <xf numFmtId="7" fontId="9" fillId="0" borderId="21" xfId="66" applyNumberFormat="1" applyFont="1" applyBorder="1" applyAlignment="1">
      <alignment horizontal="center"/>
      <protection/>
    </xf>
    <xf numFmtId="1" fontId="9" fillId="0" borderId="0" xfId="66" applyNumberFormat="1" applyFont="1" applyBorder="1" applyAlignment="1">
      <alignment horizontal="center"/>
      <protection/>
    </xf>
    <xf numFmtId="0" fontId="9" fillId="0" borderId="21" xfId="66" applyFont="1" applyBorder="1" applyAlignment="1">
      <alignment horizontal="center"/>
      <protection/>
    </xf>
    <xf numFmtId="7" fontId="9" fillId="0" borderId="0" xfId="66" applyNumberFormat="1" applyFont="1" applyFill="1" applyBorder="1" applyAlignment="1">
      <alignment horizontal="right"/>
      <protection/>
    </xf>
    <xf numFmtId="14" fontId="9" fillId="0" borderId="20" xfId="66" applyNumberFormat="1" applyFont="1" applyBorder="1">
      <alignment horizontal="center"/>
      <protection/>
    </xf>
    <xf numFmtId="0" fontId="9" fillId="0" borderId="20" xfId="66" applyFont="1" applyBorder="1" applyAlignment="1">
      <alignment horizontal="center"/>
      <protection/>
    </xf>
    <xf numFmtId="1" fontId="10" fillId="0" borderId="22" xfId="66" applyNumberFormat="1" applyFont="1" applyBorder="1" applyAlignment="1">
      <alignment horizontal="center"/>
      <protection/>
    </xf>
    <xf numFmtId="7" fontId="10" fillId="0" borderId="23" xfId="66" applyNumberFormat="1" applyFont="1" applyBorder="1">
      <alignment horizontal="center"/>
      <protection/>
    </xf>
    <xf numFmtId="8" fontId="9" fillId="0" borderId="0" xfId="49" applyFont="1" applyBorder="1" applyAlignment="1">
      <alignment horizontal="right"/>
    </xf>
    <xf numFmtId="22" fontId="9" fillId="0" borderId="20" xfId="66" applyNumberFormat="1" applyFont="1" applyBorder="1" applyAlignment="1">
      <alignment horizontal="center" vertical="center"/>
      <protection/>
    </xf>
    <xf numFmtId="0" fontId="9" fillId="0" borderId="0" xfId="66" applyFont="1" applyBorder="1" applyAlignment="1">
      <alignment horizontal="center" vertical="center"/>
      <protection/>
    </xf>
    <xf numFmtId="8" fontId="9" fillId="0" borderId="0" xfId="49" applyFont="1" applyBorder="1" applyAlignment="1">
      <alignment horizontal="right" vertical="center"/>
    </xf>
    <xf numFmtId="1" fontId="10" fillId="0" borderId="22" xfId="66" applyNumberFormat="1" applyFont="1" applyBorder="1">
      <alignment horizontal="center"/>
      <protection/>
    </xf>
    <xf numFmtId="14" fontId="9" fillId="0" borderId="20" xfId="66" applyNumberFormat="1" applyFont="1" applyBorder="1" applyAlignment="1">
      <alignment horizontal="center" vertical="center"/>
      <protection/>
    </xf>
    <xf numFmtId="8" fontId="9" fillId="0" borderId="0" xfId="66" applyNumberFormat="1" applyFont="1" applyBorder="1" applyAlignment="1">
      <alignment horizontal="right" vertical="center"/>
      <protection/>
    </xf>
    <xf numFmtId="14" fontId="9" fillId="0" borderId="18" xfId="66" applyNumberFormat="1" applyFont="1" applyBorder="1" applyAlignment="1">
      <alignment horizontal="center" vertical="center"/>
      <protection/>
    </xf>
    <xf numFmtId="0" fontId="9" fillId="0" borderId="19" xfId="66" applyFont="1" applyBorder="1">
      <alignment horizontal="center"/>
      <protection/>
    </xf>
    <xf numFmtId="0" fontId="9" fillId="0" borderId="0" xfId="66" applyFont="1" applyBorder="1" applyAlignment="1">
      <alignment horizontal="right" vertical="center"/>
      <protection/>
    </xf>
    <xf numFmtId="14" fontId="9" fillId="0" borderId="18" xfId="66" applyNumberFormat="1" applyFont="1" applyBorder="1">
      <alignment horizontal="center"/>
      <protection/>
    </xf>
    <xf numFmtId="0" fontId="9" fillId="0" borderId="13" xfId="66" applyFont="1" applyBorder="1" applyAlignment="1">
      <alignment horizontal="right"/>
      <protection/>
    </xf>
    <xf numFmtId="0" fontId="9" fillId="0" borderId="18" xfId="66" applyBorder="1">
      <alignment horizontal="center"/>
      <protection/>
    </xf>
    <xf numFmtId="0" fontId="9" fillId="0" borderId="13" xfId="66" applyBorder="1">
      <alignment horizontal="center"/>
      <protection/>
    </xf>
    <xf numFmtId="0" fontId="9" fillId="0" borderId="13" xfId="66" applyBorder="1" applyAlignment="1">
      <alignment horizontal="right"/>
      <protection/>
    </xf>
    <xf numFmtId="0" fontId="9" fillId="0" borderId="19" xfId="66" applyBorder="1">
      <alignment horizontal="center"/>
      <protection/>
    </xf>
    <xf numFmtId="0" fontId="9" fillId="0" borderId="20" xfId="66" applyBorder="1">
      <alignment horizontal="center"/>
      <protection/>
    </xf>
    <xf numFmtId="9" fontId="13" fillId="0" borderId="0" xfId="66" applyNumberFormat="1" applyFont="1" applyBorder="1">
      <alignment horizontal="center"/>
      <protection/>
    </xf>
    <xf numFmtId="0" fontId="13" fillId="0" borderId="10" xfId="66" applyFont="1" applyBorder="1" applyAlignment="1">
      <alignment horizontal="center"/>
      <protection/>
    </xf>
    <xf numFmtId="0" fontId="13" fillId="0" borderId="24" xfId="66" applyFont="1" applyBorder="1" applyAlignment="1">
      <alignment horizontal="center"/>
      <protection/>
    </xf>
    <xf numFmtId="0" fontId="9" fillId="0" borderId="21" xfId="66" applyBorder="1" applyAlignment="1">
      <alignment horizontal="center"/>
      <protection/>
    </xf>
    <xf numFmtId="0" fontId="9" fillId="0" borderId="19" xfId="66" applyBorder="1" applyAlignment="1">
      <alignment horizontal="center"/>
      <protection/>
    </xf>
    <xf numFmtId="0" fontId="9" fillId="0" borderId="0" xfId="66" applyAlignment="1">
      <alignment horizontal="center"/>
      <protection/>
    </xf>
    <xf numFmtId="8" fontId="13" fillId="0" borderId="0" xfId="66" applyNumberFormat="1" applyFont="1" applyBorder="1" applyAlignment="1">
      <alignment horizontal="right"/>
      <protection/>
    </xf>
    <xf numFmtId="7" fontId="14" fillId="0" borderId="11" xfId="66" applyNumberFormat="1" applyFont="1" applyBorder="1" applyAlignment="1">
      <alignment horizontal="right"/>
      <protection/>
    </xf>
    <xf numFmtId="7" fontId="14" fillId="0" borderId="12" xfId="66" applyNumberFormat="1" applyFont="1" applyBorder="1" applyAlignment="1">
      <alignment horizontal="right"/>
      <protection/>
    </xf>
    <xf numFmtId="7" fontId="13" fillId="0" borderId="0" xfId="66" applyNumberFormat="1" applyFont="1" applyBorder="1" applyAlignment="1">
      <alignment horizontal="right"/>
      <protection/>
    </xf>
    <xf numFmtId="0" fontId="14" fillId="0" borderId="25" xfId="66" applyFont="1" applyBorder="1" applyAlignment="1">
      <alignment horizontal="center"/>
      <protection/>
    </xf>
    <xf numFmtId="0" fontId="13" fillId="0" borderId="0" xfId="66" applyFont="1" applyFill="1" applyBorder="1" applyAlignment="1">
      <alignment horizontal="center"/>
      <protection/>
    </xf>
    <xf numFmtId="14" fontId="9" fillId="0" borderId="20" xfId="65" applyNumberFormat="1" applyFont="1" applyFill="1" applyBorder="1" applyAlignment="1">
      <alignment horizontal="center"/>
      <protection/>
    </xf>
    <xf numFmtId="0" fontId="9" fillId="0" borderId="0" xfId="66" applyFont="1" applyFill="1" applyBorder="1" applyAlignment="1">
      <alignment horizontal="center"/>
      <protection/>
    </xf>
    <xf numFmtId="14" fontId="9" fillId="0" borderId="20" xfId="65" applyNumberFormat="1" applyFont="1" applyBorder="1" applyAlignment="1">
      <alignment horizontal="center"/>
      <protection/>
    </xf>
    <xf numFmtId="7" fontId="10" fillId="0" borderId="23" xfId="66" applyNumberFormat="1" applyFont="1" applyBorder="1" applyAlignment="1">
      <alignment horizontal="right"/>
      <protection/>
    </xf>
    <xf numFmtId="7" fontId="9" fillId="0" borderId="21" xfId="66" applyNumberFormat="1" applyFont="1" applyBorder="1" applyAlignment="1">
      <alignment horizontal="right"/>
      <protection/>
    </xf>
    <xf numFmtId="0" fontId="9" fillId="0" borderId="21" xfId="66" applyFont="1" applyBorder="1" applyAlignment="1">
      <alignment horizontal="right"/>
      <protection/>
    </xf>
    <xf numFmtId="7" fontId="9" fillId="0" borderId="0" xfId="49" applyNumberFormat="1" applyFont="1" applyFill="1" applyBorder="1" applyAlignment="1">
      <alignment horizontal="right"/>
    </xf>
    <xf numFmtId="7" fontId="9" fillId="0" borderId="0" xfId="49" applyNumberFormat="1" applyFont="1" applyBorder="1" applyAlignment="1">
      <alignment horizontal="right"/>
    </xf>
    <xf numFmtId="0" fontId="12" fillId="0" borderId="21" xfId="66" applyFont="1" applyBorder="1" applyAlignment="1">
      <alignment horizontal="right"/>
      <protection/>
    </xf>
    <xf numFmtId="0" fontId="9" fillId="0" borderId="19" xfId="66" applyFont="1" applyBorder="1" applyAlignment="1">
      <alignment horizontal="right"/>
      <protection/>
    </xf>
    <xf numFmtId="0" fontId="9" fillId="0" borderId="19" xfId="66" applyBorder="1" applyAlignment="1">
      <alignment horizontal="right"/>
      <protection/>
    </xf>
    <xf numFmtId="0" fontId="13" fillId="0" borderId="0" xfId="66" applyFont="1" applyBorder="1">
      <alignment horizontal="center"/>
      <protection/>
    </xf>
    <xf numFmtId="0" fontId="14" fillId="0" borderId="0" xfId="66" applyFont="1" applyBorder="1">
      <alignment horizontal="center"/>
      <protection/>
    </xf>
    <xf numFmtId="8" fontId="14" fillId="0" borderId="0" xfId="66" applyNumberFormat="1" applyFont="1" applyBorder="1" applyAlignment="1">
      <alignment horizontal="right"/>
      <protection/>
    </xf>
    <xf numFmtId="7" fontId="13" fillId="33" borderId="0" xfId="66" applyNumberFormat="1" applyFont="1" applyFill="1" applyBorder="1" applyAlignment="1">
      <alignment horizontal="right"/>
      <protection/>
    </xf>
    <xf numFmtId="9" fontId="13" fillId="0" borderId="0" xfId="72" applyFont="1" applyBorder="1" applyAlignment="1">
      <alignment horizontal="right"/>
    </xf>
    <xf numFmtId="0" fontId="10" fillId="0" borderId="14" xfId="66" applyFont="1" applyFill="1" applyBorder="1" applyAlignment="1">
      <alignment horizontal="center"/>
      <protection/>
    </xf>
    <xf numFmtId="7" fontId="10" fillId="0" borderId="14" xfId="66" applyNumberFormat="1" applyFont="1" applyFill="1" applyBorder="1" applyAlignment="1">
      <alignment horizontal="right"/>
      <protection/>
    </xf>
    <xf numFmtId="0" fontId="10" fillId="0" borderId="14" xfId="66" applyFont="1" applyFill="1" applyBorder="1">
      <alignment horizontal="center"/>
      <protection/>
    </xf>
    <xf numFmtId="14" fontId="20" fillId="0" borderId="20" xfId="66" applyNumberFormat="1" applyFont="1" applyBorder="1" applyAlignment="1">
      <alignment horizontal="center"/>
      <protection/>
    </xf>
    <xf numFmtId="0" fontId="20" fillId="0" borderId="0" xfId="66" applyFont="1" applyBorder="1" applyAlignment="1">
      <alignment horizontal="center"/>
      <protection/>
    </xf>
    <xf numFmtId="7" fontId="10" fillId="0" borderId="23" xfId="66" applyNumberFormat="1" applyFont="1" applyFill="1" applyBorder="1" applyAlignment="1">
      <alignment horizontal="center"/>
      <protection/>
    </xf>
    <xf numFmtId="7" fontId="10" fillId="0" borderId="23" xfId="66" applyNumberFormat="1" applyFont="1" applyFill="1" applyBorder="1">
      <alignment horizontal="center"/>
      <protection/>
    </xf>
    <xf numFmtId="14" fontId="9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8" fontId="9" fillId="0" borderId="0" xfId="0" applyNumberFormat="1" applyFont="1" applyAlignment="1">
      <alignment horizontal="right"/>
    </xf>
    <xf numFmtId="0" fontId="9" fillId="0" borderId="0" xfId="66" applyBorder="1" applyAlignment="1">
      <alignment horizontal="center"/>
      <protection/>
    </xf>
    <xf numFmtId="0" fontId="14" fillId="34" borderId="26" xfId="66" applyFont="1" applyFill="1" applyBorder="1" applyAlignment="1">
      <alignment horizontal="center"/>
      <protection/>
    </xf>
    <xf numFmtId="0" fontId="14" fillId="35" borderId="25" xfId="66" applyFont="1" applyFill="1" applyBorder="1" applyAlignment="1">
      <alignment horizontal="center"/>
      <protection/>
    </xf>
    <xf numFmtId="0" fontId="14" fillId="36" borderId="25" xfId="66" applyFont="1" applyFill="1" applyBorder="1" applyAlignment="1">
      <alignment horizontal="center"/>
      <protection/>
    </xf>
    <xf numFmtId="0" fontId="10" fillId="37" borderId="14" xfId="66" applyFont="1" applyFill="1" applyBorder="1">
      <alignment horizontal="center"/>
      <protection/>
    </xf>
    <xf numFmtId="7" fontId="10" fillId="37" borderId="14" xfId="66" applyNumberFormat="1" applyFont="1" applyFill="1" applyBorder="1" applyAlignment="1">
      <alignment horizontal="right"/>
      <protection/>
    </xf>
    <xf numFmtId="0" fontId="10" fillId="37" borderId="14" xfId="66" applyFont="1" applyFill="1" applyBorder="1" applyAlignment="1">
      <alignment horizontal="center"/>
      <protection/>
    </xf>
    <xf numFmtId="0" fontId="13" fillId="0" borderId="27" xfId="66" applyFont="1" applyBorder="1" applyAlignment="1">
      <alignment horizontal="center"/>
      <protection/>
    </xf>
    <xf numFmtId="0" fontId="14" fillId="0" borderId="12" xfId="0" applyFont="1" applyBorder="1" applyAlignment="1">
      <alignment horizontal="center"/>
    </xf>
    <xf numFmtId="0" fontId="14" fillId="0" borderId="28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14" fontId="9" fillId="0" borderId="20" xfId="66" applyNumberFormat="1" applyFont="1" applyFill="1" applyBorder="1" applyAlignment="1">
      <alignment horizontal="center"/>
      <protection/>
    </xf>
    <xf numFmtId="1" fontId="9" fillId="0" borderId="0" xfId="66" applyNumberFormat="1" applyFont="1" applyFill="1" applyBorder="1" applyAlignment="1">
      <alignment horizontal="center"/>
      <protection/>
    </xf>
    <xf numFmtId="0" fontId="9" fillId="0" borderId="21" xfId="66" applyFont="1" applyFill="1" applyBorder="1" applyAlignment="1">
      <alignment horizontal="right"/>
      <protection/>
    </xf>
    <xf numFmtId="0" fontId="10" fillId="0" borderId="22" xfId="66" applyFont="1" applyFill="1" applyBorder="1" applyAlignment="1">
      <alignment horizontal="center"/>
      <protection/>
    </xf>
    <xf numFmtId="7" fontId="10" fillId="0" borderId="23" xfId="66" applyNumberFormat="1" applyFont="1" applyFill="1" applyBorder="1" applyAlignment="1">
      <alignment horizontal="right"/>
      <protection/>
    </xf>
    <xf numFmtId="7" fontId="9" fillId="0" borderId="21" xfId="66" applyNumberFormat="1" applyFont="1" applyFill="1" applyBorder="1" applyAlignment="1">
      <alignment horizontal="right"/>
      <protection/>
    </xf>
    <xf numFmtId="0" fontId="14" fillId="0" borderId="29" xfId="66" applyFont="1" applyFill="1" applyBorder="1" applyAlignment="1">
      <alignment horizontal="center"/>
      <protection/>
    </xf>
    <xf numFmtId="8" fontId="14" fillId="0" borderId="11" xfId="66" applyNumberFormat="1" applyFont="1" applyFill="1" applyBorder="1" applyAlignment="1">
      <alignment horizontal="right"/>
      <protection/>
    </xf>
    <xf numFmtId="0" fontId="14" fillId="0" borderId="30" xfId="66" applyFont="1" applyFill="1" applyBorder="1" applyAlignment="1">
      <alignment horizontal="center"/>
      <protection/>
    </xf>
    <xf numFmtId="8" fontId="14" fillId="0" borderId="12" xfId="66" applyNumberFormat="1" applyFont="1" applyFill="1" applyBorder="1" applyAlignment="1">
      <alignment horizontal="right"/>
      <protection/>
    </xf>
    <xf numFmtId="0" fontId="14" fillId="33" borderId="25" xfId="66" applyFont="1" applyFill="1" applyBorder="1" applyAlignment="1">
      <alignment horizontal="center"/>
      <protection/>
    </xf>
    <xf numFmtId="0" fontId="13" fillId="0" borderId="31" xfId="66" applyFont="1" applyBorder="1" applyAlignment="1">
      <alignment horizontal="center" wrapText="1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7" fontId="9" fillId="0" borderId="0" xfId="49" applyNumberFormat="1" applyFont="1" applyFill="1" applyBorder="1" applyAlignment="1">
      <alignment horizontal="right" wrapText="1"/>
    </xf>
    <xf numFmtId="0" fontId="14" fillId="38" borderId="25" xfId="66" applyFont="1" applyFill="1" applyBorder="1" applyAlignment="1">
      <alignment horizontal="center"/>
      <protection/>
    </xf>
    <xf numFmtId="0" fontId="13" fillId="0" borderId="32" xfId="66" applyFont="1" applyBorder="1" applyAlignment="1">
      <alignment horizontal="center" wrapText="1"/>
      <protection/>
    </xf>
    <xf numFmtId="0" fontId="14" fillId="0" borderId="11" xfId="0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49" fontId="14" fillId="0" borderId="28" xfId="68" applyNumberFormat="1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 horizontal="center"/>
    </xf>
    <xf numFmtId="9" fontId="14" fillId="0" borderId="11" xfId="66" applyNumberFormat="1" applyFont="1" applyBorder="1" applyAlignment="1">
      <alignment horizontal="center"/>
      <protection/>
    </xf>
    <xf numFmtId="49" fontId="14" fillId="0" borderId="12" xfId="68" applyNumberFormat="1" applyFont="1" applyFill="1" applyBorder="1" applyAlignment="1">
      <alignment horizontal="center"/>
      <protection/>
    </xf>
    <xf numFmtId="0" fontId="9" fillId="0" borderId="20" xfId="66" applyBorder="1" applyAlignment="1">
      <alignment horizontal="center"/>
      <protection/>
    </xf>
    <xf numFmtId="9" fontId="13" fillId="0" borderId="0" xfId="66" applyNumberFormat="1" applyFont="1" applyBorder="1" applyAlignment="1">
      <alignment horizontal="center"/>
      <protection/>
    </xf>
    <xf numFmtId="0" fontId="9" fillId="0" borderId="18" xfId="66" applyBorder="1" applyAlignment="1">
      <alignment horizontal="center"/>
      <protection/>
    </xf>
    <xf numFmtId="0" fontId="9" fillId="0" borderId="13" xfId="66" applyBorder="1" applyAlignment="1">
      <alignment horizontal="center"/>
      <protection/>
    </xf>
    <xf numFmtId="49" fontId="14" fillId="0" borderId="28" xfId="68" applyNumberFormat="1" applyFont="1" applyFill="1" applyBorder="1" applyAlignment="1">
      <alignment horizontal="center"/>
      <protection/>
    </xf>
    <xf numFmtId="0" fontId="22" fillId="0" borderId="21" xfId="66" applyFont="1" applyBorder="1" applyAlignment="1">
      <alignment horizontal="right"/>
      <protection/>
    </xf>
    <xf numFmtId="7" fontId="9" fillId="0" borderId="21" xfId="66" applyNumberFormat="1" applyFont="1" applyBorder="1">
      <alignment horizontal="center"/>
      <protection/>
    </xf>
    <xf numFmtId="7" fontId="9" fillId="0" borderId="0" xfId="0" applyNumberFormat="1" applyFont="1" applyAlignment="1">
      <alignment horizontal="right"/>
    </xf>
    <xf numFmtId="14" fontId="9" fillId="0" borderId="0" xfId="66" applyNumberFormat="1">
      <alignment horizontal="center"/>
      <protection/>
    </xf>
    <xf numFmtId="0" fontId="23" fillId="0" borderId="21" xfId="66" applyFont="1" applyBorder="1" applyAlignment="1">
      <alignment horizontal="right"/>
      <protection/>
    </xf>
    <xf numFmtId="0" fontId="10" fillId="39" borderId="14" xfId="66" applyFont="1" applyFill="1" applyBorder="1">
      <alignment horizontal="center"/>
      <protection/>
    </xf>
    <xf numFmtId="7" fontId="10" fillId="39" borderId="14" xfId="66" applyNumberFormat="1" applyFont="1" applyFill="1" applyBorder="1" applyAlignment="1">
      <alignment horizontal="right"/>
      <protection/>
    </xf>
    <xf numFmtId="0" fontId="10" fillId="39" borderId="14" xfId="66" applyFont="1" applyFill="1" applyBorder="1" applyAlignment="1">
      <alignment horizontal="center"/>
      <protection/>
    </xf>
    <xf numFmtId="0" fontId="9" fillId="0" borderId="0" xfId="66" applyFont="1" applyFill="1">
      <alignment horizontal="center"/>
      <protection/>
    </xf>
    <xf numFmtId="8" fontId="9" fillId="0" borderId="0" xfId="66" applyNumberFormat="1">
      <alignment horizontal="center"/>
      <protection/>
    </xf>
    <xf numFmtId="14" fontId="70" fillId="0" borderId="20" xfId="66" applyNumberFormat="1" applyFont="1" applyFill="1" applyBorder="1" applyAlignment="1">
      <alignment horizontal="center"/>
      <protection/>
    </xf>
    <xf numFmtId="0" fontId="70" fillId="0" borderId="0" xfId="66" applyFont="1" applyFill="1" applyBorder="1" applyAlignment="1">
      <alignment horizontal="center"/>
      <protection/>
    </xf>
    <xf numFmtId="0" fontId="70" fillId="0" borderId="21" xfId="66" applyFont="1" applyFill="1" applyBorder="1" applyAlignment="1">
      <alignment horizontal="right"/>
      <protection/>
    </xf>
    <xf numFmtId="0" fontId="70" fillId="0" borderId="0" xfId="66" applyFont="1" applyFill="1">
      <alignment horizontal="center"/>
      <protection/>
    </xf>
    <xf numFmtId="0" fontId="71" fillId="0" borderId="21" xfId="0" applyFont="1" applyBorder="1" applyAlignment="1">
      <alignment horizontal="right"/>
    </xf>
    <xf numFmtId="0" fontId="70" fillId="0" borderId="0" xfId="66" applyFont="1" applyBorder="1" applyAlignment="1">
      <alignment horizontal="center"/>
      <protection/>
    </xf>
    <xf numFmtId="0" fontId="70" fillId="0" borderId="0" xfId="66" applyFont="1">
      <alignment horizontal="center"/>
      <protection/>
    </xf>
    <xf numFmtId="0" fontId="9" fillId="0" borderId="16" xfId="66" applyFont="1" applyBorder="1" applyAlignment="1">
      <alignment horizontal="center"/>
      <protection/>
    </xf>
    <xf numFmtId="0" fontId="9" fillId="0" borderId="13" xfId="66" applyFont="1" applyBorder="1" applyAlignment="1">
      <alignment horizontal="center"/>
      <protection/>
    </xf>
    <xf numFmtId="0" fontId="9" fillId="0" borderId="0" xfId="66" applyFont="1" applyAlignment="1">
      <alignment horizontal="center"/>
      <protection/>
    </xf>
    <xf numFmtId="0" fontId="9" fillId="0" borderId="15" xfId="66" applyFont="1" applyBorder="1">
      <alignment horizontal="center"/>
      <protection/>
    </xf>
    <xf numFmtId="0" fontId="9" fillId="0" borderId="16" xfId="66" applyFont="1" applyBorder="1" applyAlignment="1">
      <alignment horizontal="right"/>
      <protection/>
    </xf>
    <xf numFmtId="0" fontId="9" fillId="0" borderId="17" xfId="66" applyFont="1" applyBorder="1">
      <alignment horizontal="center"/>
      <protection/>
    </xf>
    <xf numFmtId="8" fontId="10" fillId="0" borderId="0" xfId="66" applyNumberFormat="1" applyFont="1" applyBorder="1" applyAlignment="1">
      <alignment horizontal="right"/>
      <protection/>
    </xf>
    <xf numFmtId="8" fontId="9" fillId="0" borderId="0" xfId="66" applyNumberFormat="1" applyFont="1" applyBorder="1" applyAlignment="1">
      <alignment horizontal="right"/>
      <protection/>
    </xf>
    <xf numFmtId="7" fontId="10" fillId="33" borderId="0" xfId="66" applyNumberFormat="1" applyFont="1" applyFill="1" applyBorder="1" applyAlignment="1">
      <alignment horizontal="right"/>
      <protection/>
    </xf>
    <xf numFmtId="9" fontId="10" fillId="0" borderId="0" xfId="72" applyFont="1" applyBorder="1" applyAlignment="1">
      <alignment horizontal="right"/>
    </xf>
    <xf numFmtId="0" fontId="9" fillId="0" borderId="18" xfId="66" applyFont="1" applyBorder="1">
      <alignment horizontal="center"/>
      <protection/>
    </xf>
    <xf numFmtId="0" fontId="10" fillId="0" borderId="0" xfId="65" applyFont="1" applyAlignment="1">
      <alignment horizontal="center"/>
      <protection/>
    </xf>
    <xf numFmtId="0" fontId="10" fillId="0" borderId="0" xfId="66" applyFont="1" applyBorder="1" applyAlignment="1">
      <alignment horizontal="center"/>
      <protection/>
    </xf>
    <xf numFmtId="14" fontId="70" fillId="0" borderId="20" xfId="66" applyNumberFormat="1" applyFont="1" applyBorder="1" applyAlignment="1">
      <alignment horizontal="center"/>
      <protection/>
    </xf>
    <xf numFmtId="7" fontId="70" fillId="0" borderId="0" xfId="66" applyNumberFormat="1" applyFont="1" applyBorder="1" applyAlignment="1">
      <alignment horizontal="right"/>
      <protection/>
    </xf>
    <xf numFmtId="0" fontId="70" fillId="0" borderId="21" xfId="66" applyFont="1" applyBorder="1" applyAlignment="1">
      <alignment horizontal="right"/>
      <protection/>
    </xf>
    <xf numFmtId="0" fontId="72" fillId="0" borderId="21" xfId="66" applyFont="1" applyBorder="1" applyAlignment="1">
      <alignment horizontal="right"/>
      <protection/>
    </xf>
    <xf numFmtId="7" fontId="10" fillId="0" borderId="0" xfId="66" applyNumberFormat="1" applyFont="1" applyBorder="1" applyAlignment="1">
      <alignment horizontal="right"/>
      <protection/>
    </xf>
    <xf numFmtId="7" fontId="73" fillId="0" borderId="0" xfId="66" applyNumberFormat="1" applyFont="1" applyBorder="1" applyAlignment="1">
      <alignment horizontal="right"/>
      <protection/>
    </xf>
    <xf numFmtId="1" fontId="10" fillId="0" borderId="22" xfId="66" applyNumberFormat="1" applyFont="1" applyFill="1" applyBorder="1" applyAlignment="1">
      <alignment horizontal="center"/>
      <protection/>
    </xf>
    <xf numFmtId="1" fontId="10" fillId="0" borderId="22" xfId="66" applyNumberFormat="1" applyFont="1" applyFill="1" applyBorder="1">
      <alignment horizontal="center"/>
      <protection/>
    </xf>
    <xf numFmtId="0" fontId="9" fillId="0" borderId="0" xfId="66" applyFill="1">
      <alignment horizontal="center"/>
      <protection/>
    </xf>
    <xf numFmtId="0" fontId="14" fillId="0" borderId="0" xfId="66" applyFont="1">
      <alignment horizontal="center"/>
      <protection/>
    </xf>
    <xf numFmtId="0" fontId="14" fillId="0" borderId="0" xfId="66" applyFont="1" applyBorder="1" applyAlignment="1">
      <alignment horizontal="center"/>
      <protection/>
    </xf>
    <xf numFmtId="0" fontId="14" fillId="0" borderId="21" xfId="66" applyFont="1" applyBorder="1" applyAlignment="1">
      <alignment horizontal="center"/>
      <protection/>
    </xf>
    <xf numFmtId="0" fontId="14" fillId="0" borderId="20" xfId="66" applyFont="1" applyBorder="1">
      <alignment horizontal="center"/>
      <protection/>
    </xf>
    <xf numFmtId="0" fontId="14" fillId="0" borderId="18" xfId="66" applyFont="1" applyBorder="1">
      <alignment horizontal="center"/>
      <protection/>
    </xf>
    <xf numFmtId="0" fontId="14" fillId="0" borderId="13" xfId="66" applyFont="1" applyBorder="1">
      <alignment horizontal="center"/>
      <protection/>
    </xf>
    <xf numFmtId="0" fontId="14" fillId="0" borderId="19" xfId="66" applyFont="1" applyBorder="1" applyAlignment="1">
      <alignment horizontal="center"/>
      <protection/>
    </xf>
    <xf numFmtId="0" fontId="14" fillId="0" borderId="0" xfId="66" applyFont="1" applyAlignment="1">
      <alignment horizontal="center"/>
      <protection/>
    </xf>
    <xf numFmtId="0" fontId="14" fillId="0" borderId="12" xfId="66" applyFont="1" applyBorder="1">
      <alignment horizontal="center"/>
      <protection/>
    </xf>
    <xf numFmtId="8" fontId="14" fillId="0" borderId="12" xfId="66" applyNumberFormat="1" applyFont="1" applyBorder="1" applyAlignment="1">
      <alignment/>
      <protection/>
    </xf>
    <xf numFmtId="7" fontId="14" fillId="0" borderId="12" xfId="66" applyNumberFormat="1" applyFont="1" applyBorder="1" applyAlignment="1">
      <alignment/>
      <protection/>
    </xf>
    <xf numFmtId="8" fontId="14" fillId="0" borderId="0" xfId="66" applyNumberFormat="1" applyFont="1" applyBorder="1" applyAlignment="1">
      <alignment/>
      <protection/>
    </xf>
    <xf numFmtId="9" fontId="14" fillId="0" borderId="0" xfId="66" applyNumberFormat="1" applyFont="1" applyBorder="1">
      <alignment horizontal="center"/>
      <protection/>
    </xf>
    <xf numFmtId="7" fontId="14" fillId="0" borderId="0" xfId="66" applyNumberFormat="1" applyFont="1" applyBorder="1" applyAlignment="1">
      <alignment/>
      <protection/>
    </xf>
    <xf numFmtId="0" fontId="14" fillId="0" borderId="21" xfId="66" applyFont="1" applyFill="1" applyBorder="1" applyAlignment="1">
      <alignment horizontal="center"/>
      <protection/>
    </xf>
    <xf numFmtId="0" fontId="14" fillId="0" borderId="33" xfId="66" applyFont="1" applyBorder="1" applyAlignment="1">
      <alignment horizontal="left" indent="2"/>
      <protection/>
    </xf>
    <xf numFmtId="49" fontId="14" fillId="0" borderId="12" xfId="0" applyNumberFormat="1" applyFont="1" applyFill="1" applyBorder="1" applyAlignment="1">
      <alignment horizontal="center" vertical="center"/>
    </xf>
    <xf numFmtId="1" fontId="70" fillId="0" borderId="0" xfId="66" applyNumberFormat="1" applyFont="1" applyBorder="1" applyAlignment="1">
      <alignment horizontal="center"/>
      <protection/>
    </xf>
    <xf numFmtId="168" fontId="9" fillId="0" borderId="15" xfId="66" applyNumberFormat="1" applyBorder="1">
      <alignment horizontal="center"/>
      <protection/>
    </xf>
    <xf numFmtId="168" fontId="10" fillId="0" borderId="18" xfId="65" applyNumberFormat="1" applyFont="1" applyBorder="1" applyAlignment="1">
      <alignment horizontal="center"/>
      <protection/>
    </xf>
    <xf numFmtId="168" fontId="9" fillId="0" borderId="20" xfId="66" applyNumberFormat="1" applyFont="1" applyBorder="1">
      <alignment horizontal="center"/>
      <protection/>
    </xf>
    <xf numFmtId="168" fontId="10" fillId="0" borderId="22" xfId="66" applyNumberFormat="1" applyFont="1" applyBorder="1" applyAlignment="1">
      <alignment horizontal="center"/>
      <protection/>
    </xf>
    <xf numFmtId="168" fontId="9" fillId="0" borderId="20" xfId="66" applyNumberFormat="1" applyFont="1" applyBorder="1" applyAlignment="1">
      <alignment horizontal="center"/>
      <protection/>
    </xf>
    <xf numFmtId="168" fontId="9" fillId="0" borderId="20" xfId="66" applyNumberFormat="1" applyFont="1" applyFill="1" applyBorder="1" applyAlignment="1">
      <alignment horizontal="center"/>
      <protection/>
    </xf>
    <xf numFmtId="168" fontId="10" fillId="0" borderId="22" xfId="66" applyNumberFormat="1" applyFont="1" applyFill="1" applyBorder="1" applyAlignment="1">
      <alignment horizontal="center"/>
      <protection/>
    </xf>
    <xf numFmtId="168" fontId="9" fillId="0" borderId="20" xfId="0" applyNumberFormat="1" applyFont="1" applyBorder="1" applyAlignment="1">
      <alignment horizontal="center"/>
    </xf>
    <xf numFmtId="168" fontId="9" fillId="0" borderId="20" xfId="66" applyNumberFormat="1" applyFont="1" applyBorder="1" applyAlignment="1">
      <alignment horizontal="center" vertical="center"/>
      <protection/>
    </xf>
    <xf numFmtId="168" fontId="10" fillId="0" borderId="22" xfId="66" applyNumberFormat="1" applyFont="1" applyBorder="1">
      <alignment horizontal="center"/>
      <protection/>
    </xf>
    <xf numFmtId="168" fontId="9" fillId="0" borderId="18" xfId="66" applyNumberFormat="1" applyFont="1" applyBorder="1" applyAlignment="1">
      <alignment horizontal="center" vertical="center"/>
      <protection/>
    </xf>
    <xf numFmtId="168" fontId="9" fillId="0" borderId="18" xfId="66" applyNumberFormat="1" applyFont="1" applyBorder="1">
      <alignment horizontal="center"/>
      <protection/>
    </xf>
    <xf numFmtId="168" fontId="9" fillId="0" borderId="0" xfId="66" applyNumberFormat="1" applyFont="1">
      <alignment horizontal="center"/>
      <protection/>
    </xf>
    <xf numFmtId="168" fontId="9" fillId="0" borderId="0" xfId="66" applyNumberFormat="1">
      <alignment horizontal="center"/>
      <protection/>
    </xf>
    <xf numFmtId="0" fontId="74" fillId="0" borderId="0" xfId="0" applyFont="1" applyAlignment="1">
      <alignment/>
    </xf>
    <xf numFmtId="7" fontId="10" fillId="40" borderId="14" xfId="66" applyNumberFormat="1" applyFont="1" applyFill="1" applyBorder="1" applyAlignment="1">
      <alignment horizontal="right"/>
      <protection/>
    </xf>
    <xf numFmtId="0" fontId="10" fillId="40" borderId="14" xfId="66" applyFont="1" applyFill="1" applyBorder="1" applyAlignment="1">
      <alignment horizontal="center"/>
      <protection/>
    </xf>
    <xf numFmtId="7" fontId="70" fillId="0" borderId="0" xfId="49" applyNumberFormat="1" applyFont="1" applyFill="1" applyBorder="1" applyAlignment="1">
      <alignment horizontal="right" wrapText="1"/>
    </xf>
    <xf numFmtId="0" fontId="10" fillId="40" borderId="14" xfId="66" applyFont="1" applyFill="1" applyBorder="1">
      <alignment horizontal="center"/>
      <protection/>
    </xf>
    <xf numFmtId="7" fontId="10" fillId="0" borderId="21" xfId="66" applyNumberFormat="1" applyFont="1" applyBorder="1">
      <alignment horizontal="center"/>
      <protection/>
    </xf>
    <xf numFmtId="14" fontId="22" fillId="0" borderId="34" xfId="0" applyNumberFormat="1" applyFont="1" applyBorder="1" applyAlignment="1">
      <alignment horizontal="center"/>
    </xf>
    <xf numFmtId="3" fontId="9" fillId="0" borderId="0" xfId="66" applyNumberFormat="1" applyBorder="1">
      <alignment horizontal="center"/>
      <protection/>
    </xf>
    <xf numFmtId="49" fontId="14" fillId="0" borderId="28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/>
    </xf>
    <xf numFmtId="2" fontId="14" fillId="0" borderId="28" xfId="0" applyNumberFormat="1" applyFont="1" applyFill="1" applyBorder="1" applyAlignment="1">
      <alignment horizontal="center"/>
    </xf>
    <xf numFmtId="2" fontId="14" fillId="0" borderId="12" xfId="66" applyNumberFormat="1" applyFont="1" applyBorder="1" applyAlignment="1">
      <alignment horizontal="center"/>
      <protection/>
    </xf>
    <xf numFmtId="2" fontId="14" fillId="0" borderId="28" xfId="0" applyNumberFormat="1" applyFont="1" applyBorder="1" applyAlignment="1">
      <alignment horizontal="center" vertical="center"/>
    </xf>
    <xf numFmtId="2" fontId="14" fillId="0" borderId="28" xfId="0" applyNumberFormat="1" applyFont="1" applyFill="1" applyBorder="1" applyAlignment="1">
      <alignment horizontal="center" vertical="center"/>
    </xf>
    <xf numFmtId="0" fontId="14" fillId="0" borderId="30" xfId="66" applyFont="1" applyFill="1" applyBorder="1" applyAlignment="1">
      <alignment horizontal="center" shrinkToFit="1"/>
      <protection/>
    </xf>
    <xf numFmtId="0" fontId="14" fillId="40" borderId="25" xfId="66" applyFont="1" applyFill="1" applyBorder="1" applyAlignment="1">
      <alignment horizontal="center"/>
      <protection/>
    </xf>
    <xf numFmtId="7" fontId="9" fillId="40" borderId="0" xfId="66" applyNumberFormat="1" applyFont="1" applyFill="1" applyBorder="1" applyAlignment="1">
      <alignment horizontal="right"/>
      <protection/>
    </xf>
    <xf numFmtId="0" fontId="9" fillId="40" borderId="0" xfId="66" applyFont="1" applyFill="1" applyBorder="1" applyAlignment="1">
      <alignment horizontal="center"/>
      <protection/>
    </xf>
    <xf numFmtId="168" fontId="9" fillId="0" borderId="20" xfId="65" applyNumberFormat="1" applyFont="1" applyFill="1" applyBorder="1" applyAlignment="1">
      <alignment horizontal="center"/>
      <protection/>
    </xf>
    <xf numFmtId="14" fontId="9" fillId="0" borderId="0" xfId="66" applyNumberFormat="1" applyFont="1">
      <alignment horizontal="center"/>
      <protection/>
    </xf>
    <xf numFmtId="170" fontId="9" fillId="0" borderId="0" xfId="66" applyNumberFormat="1" applyFont="1" applyAlignment="1">
      <alignment horizontal="right"/>
      <protection/>
    </xf>
    <xf numFmtId="0" fontId="9" fillId="0" borderId="0" xfId="59" applyFont="1" applyAlignment="1" applyProtection="1">
      <alignment/>
      <protection/>
    </xf>
    <xf numFmtId="0" fontId="9" fillId="0" borderId="0" xfId="0" applyFont="1" applyAlignment="1">
      <alignment/>
    </xf>
    <xf numFmtId="0" fontId="24" fillId="0" borderId="0" xfId="59" applyFont="1" applyAlignment="1" applyProtection="1">
      <alignment/>
      <protection/>
    </xf>
    <xf numFmtId="0" fontId="0" fillId="0" borderId="0" xfId="0" applyFont="1" applyAlignment="1">
      <alignment/>
    </xf>
    <xf numFmtId="14" fontId="9" fillId="0" borderId="33" xfId="66" applyNumberFormat="1" applyFont="1" applyBorder="1">
      <alignment horizontal="center"/>
      <protection/>
    </xf>
    <xf numFmtId="177" fontId="9" fillId="0" borderId="0" xfId="66" applyNumberFormat="1" applyFont="1" applyAlignment="1">
      <alignment horizontal="right"/>
      <protection/>
    </xf>
    <xf numFmtId="0" fontId="9" fillId="0" borderId="12" xfId="66" applyFont="1" applyFill="1" applyBorder="1" applyAlignment="1">
      <alignment horizontal="center"/>
      <protection/>
    </xf>
    <xf numFmtId="0" fontId="9" fillId="0" borderId="14" xfId="66" applyBorder="1">
      <alignment horizontal="center"/>
      <protection/>
    </xf>
    <xf numFmtId="0" fontId="9" fillId="0" borderId="14" xfId="66" applyFont="1" applyBorder="1">
      <alignment horizontal="center"/>
      <protection/>
    </xf>
    <xf numFmtId="0" fontId="9" fillId="0" borderId="14" xfId="66" applyBorder="1" applyAlignment="1">
      <alignment horizontal="right"/>
      <protection/>
    </xf>
    <xf numFmtId="0" fontId="9" fillId="0" borderId="33" xfId="66" applyBorder="1">
      <alignment horizontal="center"/>
      <protection/>
    </xf>
    <xf numFmtId="0" fontId="9" fillId="0" borderId="35" xfId="66" applyBorder="1">
      <alignment horizontal="center"/>
      <protection/>
    </xf>
    <xf numFmtId="0" fontId="9" fillId="0" borderId="35" xfId="66" applyFont="1" applyBorder="1">
      <alignment horizontal="center"/>
      <protection/>
    </xf>
    <xf numFmtId="0" fontId="9" fillId="0" borderId="35" xfId="66" applyBorder="1" applyAlignment="1">
      <alignment horizontal="right"/>
      <protection/>
    </xf>
    <xf numFmtId="0" fontId="9" fillId="0" borderId="36" xfId="66" applyBorder="1">
      <alignment horizontal="center"/>
      <protection/>
    </xf>
    <xf numFmtId="0" fontId="10" fillId="0" borderId="37" xfId="65" applyFont="1" applyBorder="1" applyAlignment="1">
      <alignment horizontal="center"/>
      <protection/>
    </xf>
    <xf numFmtId="0" fontId="10" fillId="0" borderId="38" xfId="65" applyFont="1" applyBorder="1" applyAlignment="1">
      <alignment horizontal="center"/>
      <protection/>
    </xf>
    <xf numFmtId="0" fontId="9" fillId="0" borderId="39" xfId="66" applyFont="1" applyBorder="1">
      <alignment horizontal="center"/>
      <protection/>
    </xf>
    <xf numFmtId="0" fontId="9" fillId="0" borderId="40" xfId="66" applyFont="1" applyBorder="1">
      <alignment horizontal="center"/>
      <protection/>
    </xf>
    <xf numFmtId="0" fontId="10" fillId="0" borderId="41" xfId="66" applyFont="1" applyBorder="1" applyAlignment="1">
      <alignment horizontal="center"/>
      <protection/>
    </xf>
    <xf numFmtId="7" fontId="10" fillId="0" borderId="29" xfId="66" applyNumberFormat="1" applyFont="1" applyBorder="1" applyAlignment="1">
      <alignment horizontal="center"/>
      <protection/>
    </xf>
    <xf numFmtId="14" fontId="9" fillId="0" borderId="39" xfId="66" applyNumberFormat="1" applyFont="1" applyBorder="1" applyAlignment="1">
      <alignment horizontal="center"/>
      <protection/>
    </xf>
    <xf numFmtId="7" fontId="9" fillId="0" borderId="40" xfId="66" applyNumberFormat="1" applyFont="1" applyBorder="1" applyAlignment="1">
      <alignment horizontal="right"/>
      <protection/>
    </xf>
    <xf numFmtId="0" fontId="9" fillId="0" borderId="40" xfId="66" applyFont="1" applyBorder="1" applyAlignment="1">
      <alignment horizontal="right"/>
      <protection/>
    </xf>
    <xf numFmtId="14" fontId="9" fillId="0" borderId="39" xfId="65" applyNumberFormat="1" applyFont="1" applyFill="1" applyBorder="1" applyAlignment="1">
      <alignment horizontal="center"/>
      <protection/>
    </xf>
    <xf numFmtId="0" fontId="12" fillId="0" borderId="40" xfId="66" applyFont="1" applyBorder="1" applyAlignment="1">
      <alignment horizontal="right"/>
      <protection/>
    </xf>
    <xf numFmtId="1" fontId="10" fillId="0" borderId="41" xfId="66" applyNumberFormat="1" applyFont="1" applyBorder="1" applyAlignment="1">
      <alignment horizontal="center"/>
      <protection/>
    </xf>
    <xf numFmtId="7" fontId="10" fillId="0" borderId="29" xfId="66" applyNumberFormat="1" applyFont="1" applyBorder="1">
      <alignment horizontal="center"/>
      <protection/>
    </xf>
    <xf numFmtId="1" fontId="10" fillId="0" borderId="41" xfId="66" applyNumberFormat="1" applyFont="1" applyBorder="1">
      <alignment horizontal="center"/>
      <protection/>
    </xf>
    <xf numFmtId="14" fontId="9" fillId="0" borderId="39" xfId="66" applyNumberFormat="1" applyFont="1" applyBorder="1" applyAlignment="1">
      <alignment horizontal="center" vertical="center"/>
      <protection/>
    </xf>
    <xf numFmtId="14" fontId="9" fillId="0" borderId="37" xfId="66" applyNumberFormat="1" applyFont="1" applyBorder="1" applyAlignment="1">
      <alignment horizontal="center" vertical="center"/>
      <protection/>
    </xf>
    <xf numFmtId="0" fontId="9" fillId="0" borderId="38" xfId="66" applyFont="1" applyBorder="1" applyAlignment="1">
      <alignment horizontal="right"/>
      <protection/>
    </xf>
    <xf numFmtId="14" fontId="9" fillId="0" borderId="39" xfId="66" applyNumberFormat="1" applyFont="1" applyBorder="1">
      <alignment horizontal="center"/>
      <protection/>
    </xf>
    <xf numFmtId="0" fontId="9" fillId="0" borderId="41" xfId="66" applyBorder="1">
      <alignment horizontal="center"/>
      <protection/>
    </xf>
    <xf numFmtId="0" fontId="9" fillId="0" borderId="29" xfId="66" applyBorder="1">
      <alignment horizontal="center"/>
      <protection/>
    </xf>
    <xf numFmtId="7" fontId="10" fillId="0" borderId="12" xfId="66" applyNumberFormat="1" applyFont="1" applyBorder="1" applyAlignment="1">
      <alignment horizontal="center"/>
      <protection/>
    </xf>
    <xf numFmtId="14" fontId="9" fillId="0" borderId="12" xfId="65" applyNumberFormat="1" applyFont="1" applyFill="1" applyBorder="1" applyAlignment="1">
      <alignment horizontal="center"/>
      <protection/>
    </xf>
    <xf numFmtId="7" fontId="9" fillId="0" borderId="12" xfId="49" applyNumberFormat="1" applyFont="1" applyFill="1" applyBorder="1" applyAlignment="1">
      <alignment horizontal="right"/>
    </xf>
    <xf numFmtId="7" fontId="9" fillId="0" borderId="12" xfId="66" applyNumberFormat="1" applyFont="1" applyBorder="1" applyAlignment="1">
      <alignment horizontal="right"/>
      <protection/>
    </xf>
    <xf numFmtId="0" fontId="9" fillId="40" borderId="12" xfId="66" applyFont="1" applyFill="1" applyBorder="1">
      <alignment horizontal="center"/>
      <protection/>
    </xf>
    <xf numFmtId="0" fontId="9" fillId="40" borderId="12" xfId="66" applyFont="1" applyFill="1" applyBorder="1" applyAlignment="1">
      <alignment horizontal="center"/>
      <protection/>
    </xf>
    <xf numFmtId="7" fontId="9" fillId="40" borderId="12" xfId="66" applyNumberFormat="1" applyFont="1" applyFill="1" applyBorder="1" applyAlignment="1">
      <alignment horizontal="right"/>
      <protection/>
    </xf>
    <xf numFmtId="14" fontId="9" fillId="0" borderId="12" xfId="66" applyNumberFormat="1" applyFont="1" applyBorder="1" applyAlignment="1">
      <alignment horizontal="center"/>
      <protection/>
    </xf>
    <xf numFmtId="1" fontId="9" fillId="0" borderId="0" xfId="66" applyNumberFormat="1" applyFont="1" applyBorder="1" applyAlignment="1">
      <alignment horizontal="left"/>
      <protection/>
    </xf>
    <xf numFmtId="0" fontId="9" fillId="0" borderId="0" xfId="66" applyFont="1" applyBorder="1" applyAlignment="1">
      <alignment horizontal="left"/>
      <protection/>
    </xf>
    <xf numFmtId="0" fontId="9" fillId="0" borderId="0" xfId="59" applyFont="1" applyAlignment="1" applyProtection="1">
      <alignment horizontal="center" vertical="center"/>
      <protection/>
    </xf>
    <xf numFmtId="0" fontId="24" fillId="0" borderId="0" xfId="59" applyFont="1" applyAlignment="1" applyProtection="1">
      <alignment horizontal="center"/>
      <protection/>
    </xf>
    <xf numFmtId="14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/>
    </xf>
    <xf numFmtId="14" fontId="9" fillId="0" borderId="14" xfId="65" applyNumberFormat="1" applyFont="1" applyFill="1" applyBorder="1" applyAlignment="1">
      <alignment horizontal="center"/>
      <protection/>
    </xf>
    <xf numFmtId="14" fontId="9" fillId="0" borderId="12" xfId="0" applyNumberFormat="1" applyFont="1" applyBorder="1" applyAlignment="1">
      <alignment horizontal="center"/>
    </xf>
    <xf numFmtId="0" fontId="9" fillId="41" borderId="30" xfId="0" applyFont="1" applyFill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7" fontId="10" fillId="0" borderId="21" xfId="66" applyNumberFormat="1" applyFont="1" applyFill="1" applyBorder="1" applyAlignment="1">
      <alignment horizontal="center"/>
      <protection/>
    </xf>
    <xf numFmtId="0" fontId="9" fillId="41" borderId="29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41" borderId="0" xfId="0" applyFont="1" applyFill="1" applyBorder="1" applyAlignment="1">
      <alignment horizontal="center"/>
    </xf>
    <xf numFmtId="8" fontId="9" fillId="0" borderId="0" xfId="49" applyFont="1" applyFill="1" applyBorder="1" applyAlignment="1">
      <alignment horizontal="right"/>
    </xf>
    <xf numFmtId="0" fontId="9" fillId="0" borderId="21" xfId="66" applyFont="1" applyBorder="1" applyAlignment="1">
      <alignment horizontal="right" vertical="center"/>
      <protection/>
    </xf>
    <xf numFmtId="0" fontId="0" fillId="0" borderId="0" xfId="59" applyFont="1" applyAlignment="1" applyProtection="1">
      <alignment/>
      <protection/>
    </xf>
    <xf numFmtId="0" fontId="75" fillId="0" borderId="0" xfId="66" applyFont="1" applyBorder="1" applyAlignment="1">
      <alignment horizontal="center"/>
      <protection/>
    </xf>
    <xf numFmtId="8" fontId="75" fillId="0" borderId="0" xfId="49" applyFont="1" applyBorder="1" applyAlignment="1">
      <alignment horizontal="right"/>
    </xf>
    <xf numFmtId="170" fontId="9" fillId="0" borderId="0" xfId="66" applyNumberFormat="1" applyFont="1" applyBorder="1">
      <alignment horizontal="center"/>
      <protection/>
    </xf>
    <xf numFmtId="14" fontId="9" fillId="42" borderId="20" xfId="0" applyNumberFormat="1" applyFont="1" applyFill="1" applyBorder="1" applyAlignment="1">
      <alignment horizontal="center"/>
    </xf>
    <xf numFmtId="0" fontId="9" fillId="42" borderId="0" xfId="0" applyFont="1" applyFill="1" applyAlignment="1">
      <alignment horizontal="center"/>
    </xf>
    <xf numFmtId="14" fontId="70" fillId="0" borderId="20" xfId="66" applyNumberFormat="1" applyFont="1" applyBorder="1">
      <alignment horizontal="center"/>
      <protection/>
    </xf>
    <xf numFmtId="170" fontId="70" fillId="0" borderId="0" xfId="66" applyNumberFormat="1" applyFont="1" applyBorder="1">
      <alignment horizontal="center"/>
      <protection/>
    </xf>
    <xf numFmtId="0" fontId="75" fillId="0" borderId="0" xfId="66" applyFont="1" applyBorder="1" applyAlignment="1">
      <alignment horizontal="center" vertical="center"/>
      <protection/>
    </xf>
    <xf numFmtId="7" fontId="75" fillId="0" borderId="0" xfId="49" applyNumberFormat="1" applyFont="1" applyFill="1" applyBorder="1" applyAlignment="1">
      <alignment horizontal="right"/>
    </xf>
    <xf numFmtId="14" fontId="76" fillId="0" borderId="20" xfId="66" applyNumberFormat="1" applyFont="1" applyBorder="1">
      <alignment horizontal="center"/>
      <protection/>
    </xf>
    <xf numFmtId="0" fontId="76" fillId="0" borderId="0" xfId="66" applyFont="1" applyBorder="1">
      <alignment horizontal="center"/>
      <protection/>
    </xf>
    <xf numFmtId="0" fontId="75" fillId="0" borderId="0" xfId="66" applyFont="1" applyFill="1" applyBorder="1" applyAlignment="1">
      <alignment horizontal="center"/>
      <protection/>
    </xf>
    <xf numFmtId="7" fontId="75" fillId="0" borderId="0" xfId="66" applyNumberFormat="1" applyFont="1" applyFill="1" applyBorder="1" applyAlignment="1">
      <alignment horizontal="right"/>
      <protection/>
    </xf>
    <xf numFmtId="7" fontId="75" fillId="0" borderId="0" xfId="66" applyNumberFormat="1" applyFont="1" applyBorder="1" applyAlignment="1">
      <alignment horizontal="right"/>
      <protection/>
    </xf>
    <xf numFmtId="7" fontId="75" fillId="0" borderId="0" xfId="0" applyNumberFormat="1" applyFont="1" applyAlignment="1">
      <alignment horizontal="right"/>
    </xf>
    <xf numFmtId="14" fontId="75" fillId="0" borderId="20" xfId="66" applyNumberFormat="1" applyFont="1" applyBorder="1" applyAlignment="1">
      <alignment horizontal="center"/>
      <protection/>
    </xf>
    <xf numFmtId="0" fontId="75" fillId="0" borderId="0" xfId="0" applyFont="1" applyAlignment="1">
      <alignment horizontal="center"/>
    </xf>
    <xf numFmtId="1" fontId="75" fillId="0" borderId="0" xfId="66" applyNumberFormat="1" applyFont="1" applyBorder="1" applyAlignment="1">
      <alignment horizontal="center"/>
      <protection/>
    </xf>
    <xf numFmtId="8" fontId="75" fillId="0" borderId="0" xfId="49" applyFont="1" applyBorder="1" applyAlignment="1">
      <alignment horizontal="right" vertical="center"/>
    </xf>
    <xf numFmtId="22" fontId="75" fillId="0" borderId="20" xfId="66" applyNumberFormat="1" applyFont="1" applyBorder="1" applyAlignment="1">
      <alignment horizontal="center" vertical="center"/>
      <protection/>
    </xf>
    <xf numFmtId="168" fontId="75" fillId="0" borderId="20" xfId="66" applyNumberFormat="1" applyFont="1" applyBorder="1" applyAlignment="1">
      <alignment horizontal="center"/>
      <protection/>
    </xf>
    <xf numFmtId="8" fontId="75" fillId="0" borderId="0" xfId="66" applyNumberFormat="1" applyFont="1" applyBorder="1" applyAlignment="1">
      <alignment horizontal="right" vertical="center"/>
      <protection/>
    </xf>
    <xf numFmtId="0" fontId="75" fillId="40" borderId="12" xfId="66" applyFont="1" applyFill="1" applyBorder="1" applyAlignment="1">
      <alignment horizontal="center"/>
      <protection/>
    </xf>
    <xf numFmtId="7" fontId="75" fillId="40" borderId="12" xfId="66" applyNumberFormat="1" applyFont="1" applyFill="1" applyBorder="1" applyAlignment="1">
      <alignment horizontal="right"/>
      <protection/>
    </xf>
    <xf numFmtId="0" fontId="75" fillId="40" borderId="14" xfId="66" applyFont="1" applyFill="1" applyBorder="1" applyAlignment="1">
      <alignment horizontal="center"/>
      <protection/>
    </xf>
    <xf numFmtId="0" fontId="75" fillId="0" borderId="21" xfId="66" applyFont="1" applyBorder="1" applyAlignment="1">
      <alignment horizontal="right"/>
      <protection/>
    </xf>
    <xf numFmtId="14" fontId="75" fillId="0" borderId="20" xfId="66" applyNumberFormat="1" applyFont="1" applyBorder="1" applyAlignment="1">
      <alignment horizontal="center"/>
      <protection/>
    </xf>
    <xf numFmtId="170" fontId="9" fillId="0" borderId="0" xfId="0" applyNumberFormat="1" applyFont="1" applyAlignment="1">
      <alignment horizontal="center"/>
    </xf>
    <xf numFmtId="170" fontId="75" fillId="0" borderId="0" xfId="0" applyNumberFormat="1" applyFont="1" applyAlignment="1">
      <alignment horizontal="center"/>
    </xf>
    <xf numFmtId="0" fontId="10" fillId="0" borderId="20" xfId="66" applyFont="1" applyBorder="1" applyAlignment="1">
      <alignment horizontal="center"/>
      <protection/>
    </xf>
    <xf numFmtId="7" fontId="10" fillId="0" borderId="21" xfId="66" applyNumberFormat="1" applyFont="1" applyBorder="1" applyAlignment="1">
      <alignment horizontal="center"/>
      <protection/>
    </xf>
    <xf numFmtId="0" fontId="76" fillId="0" borderId="0" xfId="66" applyFont="1" applyBorder="1" applyAlignment="1">
      <alignment horizontal="center"/>
      <protection/>
    </xf>
    <xf numFmtId="7" fontId="76" fillId="0" borderId="0" xfId="66" applyNumberFormat="1" applyFont="1" applyBorder="1" applyAlignment="1">
      <alignment horizontal="right"/>
      <protection/>
    </xf>
    <xf numFmtId="0" fontId="70" fillId="0" borderId="0" xfId="66" applyFont="1" applyAlignment="1">
      <alignment horizontal="center"/>
      <protection/>
    </xf>
    <xf numFmtId="0" fontId="70" fillId="0" borderId="0" xfId="66" applyFont="1" applyAlignment="1">
      <alignment horizontal="right"/>
      <protection/>
    </xf>
    <xf numFmtId="1" fontId="10" fillId="0" borderId="20" xfId="66" applyNumberFormat="1" applyFont="1" applyBorder="1">
      <alignment horizontal="center"/>
      <protection/>
    </xf>
    <xf numFmtId="0" fontId="10" fillId="40" borderId="0" xfId="66" applyFont="1" applyFill="1" applyBorder="1">
      <alignment horizontal="center"/>
      <protection/>
    </xf>
    <xf numFmtId="7" fontId="10" fillId="40" borderId="0" xfId="66" applyNumberFormat="1" applyFont="1" applyFill="1" applyBorder="1" applyAlignment="1">
      <alignment horizontal="right"/>
      <protection/>
    </xf>
    <xf numFmtId="0" fontId="25" fillId="0" borderId="0" xfId="59" applyFont="1" applyAlignment="1" applyProtection="1">
      <alignment horizontal="center" vertical="center"/>
      <protection/>
    </xf>
    <xf numFmtId="7" fontId="10" fillId="0" borderId="21" xfId="66" applyNumberFormat="1" applyFont="1" applyFill="1" applyBorder="1">
      <alignment horizontal="center"/>
      <protection/>
    </xf>
    <xf numFmtId="14" fontId="9" fillId="0" borderId="0" xfId="66" applyNumberFormat="1" applyFont="1" applyBorder="1" applyAlignment="1">
      <alignment horizontal="center" vertical="center"/>
      <protection/>
    </xf>
    <xf numFmtId="0" fontId="75" fillId="0" borderId="0" xfId="0" applyFont="1" applyAlignment="1">
      <alignment/>
    </xf>
    <xf numFmtId="14" fontId="75" fillId="0" borderId="20" xfId="66" applyNumberFormat="1" applyFont="1" applyBorder="1" applyAlignment="1">
      <alignment horizontal="center"/>
      <protection/>
    </xf>
    <xf numFmtId="14" fontId="75" fillId="0" borderId="20" xfId="66" applyNumberFormat="1" applyFont="1" applyBorder="1" applyAlignment="1">
      <alignment horizontal="center"/>
      <protection/>
    </xf>
    <xf numFmtId="0" fontId="9" fillId="40" borderId="30" xfId="66" applyFont="1" applyFill="1" applyBorder="1">
      <alignment horizontal="center"/>
      <protection/>
    </xf>
    <xf numFmtId="0" fontId="9" fillId="0" borderId="0" xfId="66" applyFont="1" applyBorder="1" applyAlignment="1">
      <alignment horizontal="left" vertical="center"/>
      <protection/>
    </xf>
    <xf numFmtId="0" fontId="70" fillId="0" borderId="0" xfId="66" applyFont="1" applyBorder="1" applyAlignment="1">
      <alignment horizontal="center" vertical="center"/>
      <protection/>
    </xf>
    <xf numFmtId="14" fontId="75" fillId="0" borderId="20" xfId="66" applyNumberFormat="1" applyFont="1" applyBorder="1" applyAlignment="1">
      <alignment horizontal="center"/>
      <protection/>
    </xf>
    <xf numFmtId="0" fontId="4" fillId="0" borderId="0" xfId="68">
      <alignment/>
      <protection/>
    </xf>
    <xf numFmtId="0" fontId="4" fillId="43" borderId="0" xfId="68" applyFill="1">
      <alignment/>
      <protection/>
    </xf>
    <xf numFmtId="42" fontId="26" fillId="0" borderId="0" xfId="68" applyNumberFormat="1" applyFont="1">
      <alignment/>
      <protection/>
    </xf>
    <xf numFmtId="42" fontId="26" fillId="0" borderId="0" xfId="68" applyNumberFormat="1" applyFont="1" applyFill="1">
      <alignment/>
      <protection/>
    </xf>
    <xf numFmtId="7" fontId="6" fillId="0" borderId="19" xfId="46" applyNumberFormat="1" applyFont="1" applyBorder="1" applyAlignment="1">
      <alignment/>
    </xf>
    <xf numFmtId="7" fontId="6" fillId="0" borderId="13" xfId="46" applyNumberFormat="1" applyFont="1" applyBorder="1" applyAlignment="1">
      <alignment/>
    </xf>
    <xf numFmtId="7" fontId="6" fillId="0" borderId="13" xfId="68" applyNumberFormat="1" applyFont="1" applyFill="1" applyBorder="1">
      <alignment/>
      <protection/>
    </xf>
    <xf numFmtId="7" fontId="6" fillId="0" borderId="18" xfId="46" applyNumberFormat="1" applyFont="1" applyBorder="1" applyAlignment="1">
      <alignment/>
    </xf>
    <xf numFmtId="0" fontId="4" fillId="44" borderId="13" xfId="68" applyFill="1" applyBorder="1">
      <alignment/>
      <protection/>
    </xf>
    <xf numFmtId="0" fontId="27" fillId="0" borderId="34" xfId="68" applyFont="1" applyBorder="1" applyAlignment="1">
      <alignment horizontal="center"/>
      <protection/>
    </xf>
    <xf numFmtId="0" fontId="4" fillId="0" borderId="18" xfId="68" applyBorder="1">
      <alignment/>
      <protection/>
    </xf>
    <xf numFmtId="7" fontId="4" fillId="0" borderId="42" xfId="46" applyNumberFormat="1" applyFont="1" applyFill="1" applyBorder="1" applyAlignment="1">
      <alignment/>
    </xf>
    <xf numFmtId="7" fontId="4" fillId="0" borderId="43" xfId="46" applyNumberFormat="1" applyFont="1" applyFill="1" applyBorder="1" applyAlignment="1">
      <alignment/>
    </xf>
    <xf numFmtId="7" fontId="4" fillId="0" borderId="44" xfId="46" applyNumberFormat="1" applyFont="1" applyFill="1" applyBorder="1" applyAlignment="1">
      <alignment/>
    </xf>
    <xf numFmtId="0" fontId="4" fillId="44" borderId="0" xfId="68" applyFill="1" applyBorder="1">
      <alignment/>
      <protection/>
    </xf>
    <xf numFmtId="0" fontId="28" fillId="0" borderId="21" xfId="68" applyFont="1" applyBorder="1">
      <alignment/>
      <protection/>
    </xf>
    <xf numFmtId="0" fontId="29" fillId="0" borderId="20" xfId="68" applyFont="1" applyBorder="1" applyAlignment="1">
      <alignment horizontal="center"/>
      <protection/>
    </xf>
    <xf numFmtId="7" fontId="4" fillId="0" borderId="21" xfId="46" applyNumberFormat="1" applyFont="1" applyFill="1" applyBorder="1" applyAlignment="1">
      <alignment/>
    </xf>
    <xf numFmtId="7" fontId="4" fillId="0" borderId="0" xfId="46" applyNumberFormat="1" applyFont="1" applyFill="1" applyBorder="1" applyAlignment="1">
      <alignment/>
    </xf>
    <xf numFmtId="7" fontId="4" fillId="0" borderId="0" xfId="0" applyNumberFormat="1" applyFont="1" applyFill="1" applyBorder="1" applyAlignment="1" applyProtection="1">
      <alignment horizontal="right"/>
      <protection locked="0"/>
    </xf>
    <xf numFmtId="7" fontId="4" fillId="0" borderId="20" xfId="46" applyNumberFormat="1" applyFont="1" applyFill="1" applyBorder="1" applyAlignment="1">
      <alignment/>
    </xf>
    <xf numFmtId="7" fontId="4" fillId="0" borderId="21" xfId="0" applyNumberFormat="1" applyFont="1" applyFill="1" applyBorder="1" applyAlignment="1" applyProtection="1">
      <alignment horizontal="right"/>
      <protection locked="0"/>
    </xf>
    <xf numFmtId="7" fontId="4" fillId="0" borderId="0" xfId="0" applyNumberFormat="1" applyFont="1" applyFill="1" applyBorder="1" applyAlignment="1">
      <alignment/>
    </xf>
    <xf numFmtId="7" fontId="4" fillId="0" borderId="20" xfId="0" applyNumberFormat="1" applyFont="1" applyFill="1" applyBorder="1" applyAlignment="1" applyProtection="1">
      <alignment horizontal="right"/>
      <protection locked="0"/>
    </xf>
    <xf numFmtId="7" fontId="4" fillId="40" borderId="20" xfId="0" applyNumberFormat="1" applyFont="1" applyFill="1" applyBorder="1" applyAlignment="1" applyProtection="1">
      <alignment horizontal="right"/>
      <protection locked="0"/>
    </xf>
    <xf numFmtId="0" fontId="30" fillId="44" borderId="21" xfId="68" applyFont="1" applyFill="1" applyBorder="1" applyAlignment="1">
      <alignment/>
      <protection/>
    </xf>
    <xf numFmtId="0" fontId="0" fillId="45" borderId="20" xfId="0" applyFill="1" applyBorder="1" applyAlignment="1">
      <alignment/>
    </xf>
    <xf numFmtId="0" fontId="30" fillId="44" borderId="21" xfId="68" applyFont="1" applyFill="1" applyBorder="1">
      <alignment/>
      <protection/>
    </xf>
    <xf numFmtId="0" fontId="30" fillId="44" borderId="0" xfId="68" applyFont="1" applyFill="1" applyBorder="1">
      <alignment/>
      <protection/>
    </xf>
    <xf numFmtId="0" fontId="30" fillId="44" borderId="20" xfId="68" applyFont="1" applyFill="1" applyBorder="1">
      <alignment/>
      <protection/>
    </xf>
    <xf numFmtId="0" fontId="11" fillId="0" borderId="2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27" fillId="0" borderId="21" xfId="68" applyFont="1" applyBorder="1" applyAlignment="1">
      <alignment horizontal="center"/>
      <protection/>
    </xf>
    <xf numFmtId="0" fontId="27" fillId="0" borderId="20" xfId="68" applyFont="1" applyBorder="1" applyAlignment="1">
      <alignment horizontal="center"/>
      <protection/>
    </xf>
    <xf numFmtId="49" fontId="27" fillId="37" borderId="42" xfId="68" applyNumberFormat="1" applyFont="1" applyFill="1" applyBorder="1" applyAlignment="1">
      <alignment horizontal="center"/>
      <protection/>
    </xf>
    <xf numFmtId="0" fontId="0" fillId="37" borderId="44" xfId="0" applyFill="1" applyBorder="1" applyAlignment="1">
      <alignment/>
    </xf>
    <xf numFmtId="0" fontId="11" fillId="0" borderId="42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31" fillId="0" borderId="21" xfId="68" applyFont="1" applyBorder="1" applyAlignment="1">
      <alignment horizontal="left"/>
      <protection/>
    </xf>
    <xf numFmtId="0" fontId="28" fillId="0" borderId="20" xfId="68" applyFont="1" applyBorder="1" applyAlignment="1">
      <alignment horizontal="center"/>
      <protection/>
    </xf>
    <xf numFmtId="0" fontId="0" fillId="37" borderId="21" xfId="0" applyFill="1" applyBorder="1" applyAlignment="1">
      <alignment/>
    </xf>
    <xf numFmtId="49" fontId="27" fillId="37" borderId="20" xfId="68" applyNumberFormat="1" applyFont="1" applyFill="1" applyBorder="1" applyAlignment="1">
      <alignment horizontal="center"/>
      <protection/>
    </xf>
    <xf numFmtId="49" fontId="27" fillId="0" borderId="21" xfId="68" applyNumberFormat="1" applyFont="1" applyBorder="1" applyAlignment="1">
      <alignment horizontal="center"/>
      <protection/>
    </xf>
    <xf numFmtId="49" fontId="27" fillId="0" borderId="0" xfId="68" applyNumberFormat="1" applyFont="1" applyBorder="1" applyAlignment="1">
      <alignment horizontal="center"/>
      <protection/>
    </xf>
    <xf numFmtId="49" fontId="27" fillId="0" borderId="20" xfId="68" applyNumberFormat="1" applyFont="1" applyBorder="1" applyAlignment="1">
      <alignment horizontal="center"/>
      <protection/>
    </xf>
    <xf numFmtId="0" fontId="27" fillId="0" borderId="17" xfId="68" applyFont="1" applyBorder="1" applyAlignment="1">
      <alignment horizontal="center"/>
      <protection/>
    </xf>
    <xf numFmtId="0" fontId="27" fillId="0" borderId="16" xfId="68" applyFont="1" applyBorder="1" applyAlignment="1">
      <alignment horizontal="center" shrinkToFit="1"/>
      <protection/>
    </xf>
    <xf numFmtId="0" fontId="27" fillId="0" borderId="16" xfId="68" applyFont="1" applyBorder="1" applyAlignment="1">
      <alignment horizontal="center"/>
      <protection/>
    </xf>
    <xf numFmtId="0" fontId="27" fillId="0" borderId="15" xfId="68" applyFont="1" applyBorder="1" applyAlignment="1">
      <alignment horizontal="center"/>
      <protection/>
    </xf>
    <xf numFmtId="0" fontId="4" fillId="44" borderId="16" xfId="68" applyFill="1" applyBorder="1">
      <alignment/>
      <protection/>
    </xf>
    <xf numFmtId="0" fontId="31" fillId="0" borderId="17" xfId="68" applyFont="1" applyBorder="1" applyAlignment="1">
      <alignment horizontal="left"/>
      <protection/>
    </xf>
    <xf numFmtId="0" fontId="28" fillId="0" borderId="15" xfId="68" applyFont="1" applyBorder="1" applyAlignment="1">
      <alignment horizontal="center"/>
      <protection/>
    </xf>
    <xf numFmtId="0" fontId="4" fillId="0" borderId="0" xfId="68" applyBorder="1">
      <alignment/>
      <protection/>
    </xf>
    <xf numFmtId="0" fontId="4" fillId="43" borderId="0" xfId="68" applyFill="1" applyBorder="1">
      <alignment/>
      <protection/>
    </xf>
    <xf numFmtId="7" fontId="6" fillId="0" borderId="13" xfId="68" applyNumberFormat="1" applyFont="1" applyBorder="1">
      <alignment/>
      <protection/>
    </xf>
    <xf numFmtId="7" fontId="6" fillId="0" borderId="18" xfId="68" applyNumberFormat="1" applyFont="1" applyFill="1" applyBorder="1">
      <alignment/>
      <protection/>
    </xf>
    <xf numFmtId="7" fontId="4" fillId="0" borderId="42" xfId="46" applyNumberFormat="1" applyFont="1" applyBorder="1" applyAlignment="1">
      <alignment/>
    </xf>
    <xf numFmtId="7" fontId="4" fillId="0" borderId="43" xfId="46" applyNumberFormat="1" applyFont="1" applyBorder="1" applyAlignment="1">
      <alignment/>
    </xf>
    <xf numFmtId="7" fontId="4" fillId="0" borderId="44" xfId="68" applyNumberFormat="1" applyFont="1" applyFill="1" applyBorder="1">
      <alignment/>
      <protection/>
    </xf>
    <xf numFmtId="7" fontId="4" fillId="40" borderId="0" xfId="0" applyNumberFormat="1" applyFont="1" applyFill="1" applyBorder="1" applyAlignment="1" applyProtection="1">
      <alignment horizontal="right"/>
      <protection locked="0"/>
    </xf>
    <xf numFmtId="0" fontId="30" fillId="43" borderId="0" xfId="68" applyFont="1" applyFill="1" applyBorder="1">
      <alignment/>
      <protection/>
    </xf>
    <xf numFmtId="0" fontId="28" fillId="0" borderId="0" xfId="68" applyFont="1" applyAlignment="1">
      <alignment horizontal="center"/>
      <protection/>
    </xf>
    <xf numFmtId="0" fontId="27" fillId="0" borderId="0" xfId="68" applyFont="1" applyBorder="1" applyAlignment="1">
      <alignment horizontal="center"/>
      <protection/>
    </xf>
    <xf numFmtId="49" fontId="27" fillId="0" borderId="0" xfId="68" applyNumberFormat="1" applyFont="1" applyFill="1" applyBorder="1" applyAlignment="1">
      <alignment horizontal="center"/>
      <protection/>
    </xf>
    <xf numFmtId="2" fontId="27" fillId="0" borderId="0" xfId="68" applyNumberFormat="1" applyFont="1" applyBorder="1" applyAlignment="1">
      <alignment horizontal="center"/>
      <protection/>
    </xf>
    <xf numFmtId="0" fontId="27" fillId="0" borderId="16" xfId="68" applyFont="1" applyFill="1" applyBorder="1" applyAlignment="1">
      <alignment horizontal="center"/>
      <protection/>
    </xf>
    <xf numFmtId="7" fontId="4" fillId="0" borderId="20" xfId="0" applyNumberFormat="1" applyFont="1" applyFill="1" applyBorder="1" applyAlignment="1" applyProtection="1">
      <alignment horizontal="right" wrapText="1"/>
      <protection locked="0"/>
    </xf>
    <xf numFmtId="0" fontId="9" fillId="0" borderId="0" xfId="66" applyFont="1" applyFill="1" applyBorder="1" applyAlignment="1">
      <alignment horizontal="left"/>
      <protection/>
    </xf>
    <xf numFmtId="0" fontId="9" fillId="40" borderId="0" xfId="66" applyFont="1" applyFill="1" applyBorder="1" applyAlignment="1">
      <alignment horizontal="center" vertical="center"/>
      <protection/>
    </xf>
    <xf numFmtId="0" fontId="9" fillId="0" borderId="0" xfId="66" applyFont="1" applyBorder="1" applyAlignment="1">
      <alignment horizontal="center" shrinkToFit="1"/>
      <protection/>
    </xf>
    <xf numFmtId="0" fontId="9" fillId="0" borderId="0" xfId="0" applyFont="1" applyAlignment="1">
      <alignment horizontal="center" vertical="center"/>
    </xf>
    <xf numFmtId="14" fontId="9" fillId="40" borderId="20" xfId="66" applyNumberFormat="1" applyFont="1" applyFill="1" applyBorder="1" applyAlignment="1">
      <alignment horizontal="center"/>
      <protection/>
    </xf>
    <xf numFmtId="0" fontId="25" fillId="40" borderId="0" xfId="59" applyFont="1" applyFill="1" applyAlignment="1" applyProtection="1">
      <alignment horizontal="center" vertical="center"/>
      <protection/>
    </xf>
    <xf numFmtId="0" fontId="9" fillId="40" borderId="0" xfId="0" applyFont="1" applyFill="1" applyAlignment="1">
      <alignment horizontal="center" vertical="center"/>
    </xf>
    <xf numFmtId="7" fontId="9" fillId="40" borderId="0" xfId="49" applyNumberFormat="1" applyFont="1" applyFill="1" applyBorder="1" applyAlignment="1">
      <alignment horizontal="right"/>
    </xf>
    <xf numFmtId="1" fontId="9" fillId="40" borderId="0" xfId="66" applyNumberFormat="1" applyFont="1" applyFill="1" applyBorder="1" applyAlignment="1">
      <alignment horizontal="center" vertical="center"/>
      <protection/>
    </xf>
    <xf numFmtId="8" fontId="9" fillId="40" borderId="0" xfId="49" applyFont="1" applyFill="1" applyBorder="1" applyAlignment="1">
      <alignment horizontal="right"/>
    </xf>
    <xf numFmtId="14" fontId="9" fillId="0" borderId="20" xfId="65" applyNumberFormat="1" applyFont="1" applyFill="1" applyBorder="1" applyAlignment="1">
      <alignment horizontal="center" shrinkToFit="1"/>
      <protection/>
    </xf>
    <xf numFmtId="0" fontId="9" fillId="0" borderId="0" xfId="66" applyFont="1" applyFill="1" applyBorder="1" applyAlignment="1">
      <alignment horizontal="center" shrinkToFit="1"/>
      <protection/>
    </xf>
    <xf numFmtId="1" fontId="9" fillId="0" borderId="0" xfId="66" applyNumberFormat="1" applyFont="1" applyBorder="1" applyAlignment="1">
      <alignment horizontal="center" shrinkToFit="1"/>
      <protection/>
    </xf>
    <xf numFmtId="0" fontId="9" fillId="0" borderId="0" xfId="66" applyFont="1" applyFill="1" applyBorder="1" applyAlignment="1">
      <alignment horizontal="center" wrapText="1" shrinkToFit="1"/>
      <protection/>
    </xf>
    <xf numFmtId="7" fontId="9" fillId="0" borderId="0" xfId="49" applyNumberFormat="1" applyFont="1" applyFill="1" applyBorder="1" applyAlignment="1">
      <alignment horizontal="right" shrinkToFit="1"/>
    </xf>
    <xf numFmtId="0" fontId="9" fillId="0" borderId="0" xfId="0" applyFont="1" applyAlignment="1">
      <alignment horizontal="center" wrapText="1" shrinkToFit="1"/>
    </xf>
    <xf numFmtId="0" fontId="9" fillId="40" borderId="12" xfId="66" applyFont="1" applyFill="1" applyBorder="1" applyAlignment="1">
      <alignment horizontal="left"/>
      <protection/>
    </xf>
    <xf numFmtId="0" fontId="9" fillId="41" borderId="12" xfId="0" applyFont="1" applyFill="1" applyBorder="1" applyAlignment="1">
      <alignment horizontal="left"/>
    </xf>
    <xf numFmtId="0" fontId="9" fillId="41" borderId="11" xfId="0" applyFont="1" applyFill="1" applyBorder="1" applyAlignment="1">
      <alignment horizontal="left"/>
    </xf>
    <xf numFmtId="14" fontId="9" fillId="40" borderId="22" xfId="66" applyNumberFormat="1" applyFont="1" applyFill="1" applyBorder="1">
      <alignment horizontal="center"/>
      <protection/>
    </xf>
    <xf numFmtId="0" fontId="9" fillId="40" borderId="14" xfId="66" applyFont="1" applyFill="1" applyBorder="1">
      <alignment horizontal="center"/>
      <protection/>
    </xf>
    <xf numFmtId="0" fontId="13" fillId="0" borderId="14" xfId="66" applyFont="1" applyBorder="1">
      <alignment horizontal="center"/>
      <protection/>
    </xf>
    <xf numFmtId="9" fontId="13" fillId="0" borderId="14" xfId="72" applyFont="1" applyBorder="1" applyAlignment="1">
      <alignment horizontal="right"/>
    </xf>
    <xf numFmtId="0" fontId="9" fillId="0" borderId="23" xfId="66" applyFont="1" applyBorder="1">
      <alignment horizontal="center"/>
      <protection/>
    </xf>
    <xf numFmtId="7" fontId="4" fillId="0" borderId="0" xfId="68" applyNumberFormat="1">
      <alignment/>
      <protection/>
    </xf>
    <xf numFmtId="0" fontId="9" fillId="0" borderId="0" xfId="66" applyFont="1" applyBorder="1" applyAlignment="1">
      <alignment horizontal="center" vertical="center" shrinkToFit="1"/>
      <protection/>
    </xf>
    <xf numFmtId="1" fontId="9" fillId="40" borderId="0" xfId="66" applyNumberFormat="1" applyFont="1" applyFill="1" applyBorder="1" applyAlignment="1">
      <alignment horizontal="center"/>
      <protection/>
    </xf>
    <xf numFmtId="8" fontId="9" fillId="40" borderId="0" xfId="49" applyFont="1" applyFill="1" applyBorder="1" applyAlignment="1">
      <alignment horizontal="right" vertical="center"/>
    </xf>
    <xf numFmtId="0" fontId="14" fillId="46" borderId="25" xfId="0" applyFont="1" applyFill="1" applyBorder="1" applyAlignment="1">
      <alignment horizontal="center"/>
    </xf>
    <xf numFmtId="7" fontId="4" fillId="37" borderId="20" xfId="0" applyNumberFormat="1" applyFont="1" applyFill="1" applyBorder="1" applyAlignment="1" applyProtection="1">
      <alignment horizontal="center"/>
      <protection locked="0"/>
    </xf>
    <xf numFmtId="7" fontId="0" fillId="0" borderId="21" xfId="0" applyNumberFormat="1" applyBorder="1" applyAlignment="1">
      <alignment/>
    </xf>
    <xf numFmtId="7" fontId="4" fillId="37" borderId="20" xfId="46" applyNumberFormat="1" applyFont="1" applyFill="1" applyBorder="1" applyAlignment="1">
      <alignment horizontal="center"/>
    </xf>
    <xf numFmtId="7" fontId="4" fillId="37" borderId="44" xfId="46" applyNumberFormat="1" applyFont="1" applyFill="1" applyBorder="1" applyAlignment="1">
      <alignment horizontal="center"/>
    </xf>
    <xf numFmtId="7" fontId="0" fillId="0" borderId="42" xfId="0" applyNumberFormat="1" applyBorder="1" applyAlignment="1">
      <alignment/>
    </xf>
    <xf numFmtId="7" fontId="6" fillId="37" borderId="18" xfId="68" applyNumberFormat="1" applyFont="1" applyFill="1" applyBorder="1" applyAlignment="1">
      <alignment horizontal="center"/>
      <protection/>
    </xf>
    <xf numFmtId="7" fontId="0" fillId="0" borderId="19" xfId="0" applyNumberFormat="1" applyBorder="1" applyAlignment="1">
      <alignment/>
    </xf>
    <xf numFmtId="0" fontId="27" fillId="37" borderId="15" xfId="68" applyFont="1" applyFill="1" applyBorder="1" applyAlignment="1">
      <alignment horizontal="center"/>
      <protection/>
    </xf>
    <xf numFmtId="0" fontId="0" fillId="0" borderId="17" xfId="0" applyBorder="1" applyAlignment="1">
      <alignment/>
    </xf>
    <xf numFmtId="49" fontId="27" fillId="37" borderId="20" xfId="68" applyNumberFormat="1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28" fillId="37" borderId="20" xfId="68" applyFont="1" applyFill="1" applyBorder="1" applyAlignment="1">
      <alignment horizontal="center"/>
      <protection/>
    </xf>
    <xf numFmtId="39" fontId="0" fillId="0" borderId="21" xfId="0" applyNumberFormat="1" applyBorder="1" applyAlignment="1">
      <alignment/>
    </xf>
    <xf numFmtId="0" fontId="70" fillId="0" borderId="16" xfId="66" applyFont="1" applyBorder="1" applyAlignment="1">
      <alignment horizontal="center"/>
      <protection/>
    </xf>
    <xf numFmtId="14" fontId="75" fillId="0" borderId="20" xfId="66" applyNumberFormat="1" applyFont="1" applyBorder="1" applyAlignment="1">
      <alignment horizontal="center"/>
      <protection/>
    </xf>
    <xf numFmtId="14" fontId="75" fillId="0" borderId="0" xfId="66" applyNumberFormat="1" applyFont="1" applyBorder="1" applyAlignment="1">
      <alignment horizontal="center"/>
      <protection/>
    </xf>
    <xf numFmtId="0" fontId="9" fillId="0" borderId="0" xfId="66" applyFont="1" applyFill="1" applyBorder="1" applyAlignment="1">
      <alignment horizontal="center" wrapText="1" shrinkToFit="1"/>
      <protection/>
    </xf>
    <xf numFmtId="0" fontId="9" fillId="0" borderId="0" xfId="66" applyFont="1" applyFill="1" applyBorder="1" applyAlignment="1">
      <alignment horizontal="center" wrapText="1"/>
      <protection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CLEAN Budget Spreadsheet .xls" xfId="44"/>
    <cellStyle name="Comma_CLEAN Budget Spreadsheet .xls" xfId="45"/>
    <cellStyle name="Currency" xfId="46"/>
    <cellStyle name="Currency [0]" xfId="47"/>
    <cellStyle name="Currency [0]_CLEAN Budget Spreadsheet .xls" xfId="48"/>
    <cellStyle name="Currency_CLEAN Budget Spreadsheet .xls" xfId="49"/>
    <cellStyle name="Explanatory Text" xfId="50"/>
    <cellStyle name="Followed Hyperlink" xfId="51"/>
    <cellStyle name="Followed Hyperlink_CLEAN Budget Spreadsheet .xls" xfId="52"/>
    <cellStyle name="Followed Hyperlink_VTEA 07-08 FOURTH QUARTER - FH.xls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_CLEAN Budget Spreadsheet .xls" xfId="60"/>
    <cellStyle name="Hyperlink_VTEA 07-08 FOURTH QUARTER - FH.xls" xfId="61"/>
    <cellStyle name="Input" xfId="62"/>
    <cellStyle name="Linked Cell" xfId="63"/>
    <cellStyle name="Neutral" xfId="64"/>
    <cellStyle name="Normal_*FOOTHILL TP OFFICE 96-97" xfId="65"/>
    <cellStyle name="Normal_CLEAN Budget Spreadsheet .xls" xfId="66"/>
    <cellStyle name="Normal_VTEA 07-08 FOURTH QUARTER - FH.xls" xfId="67"/>
    <cellStyle name="Normal_VTEA 07-08 SECOND QUARTER - FH.xls" xfId="68"/>
    <cellStyle name="Normal_VTEA TOTALS.xls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huongtran\Desktop\**WORKFORCE%20FILES\*VTEA/PERKINS\PERKINS\2015-2016\QUARTERLY%20REPORTS\2ND%20QTR%20REPORT\FH%20PERKINS%20IC%202015-2016%201st%20Qtr%20Report%2092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huongtran\Desktop\**WORKFORCE%20FILES\*VTEA/PERKINS\PERKINS\2015-2016\QUARTERLY%20REPORTS\4TH%20QTR%20REPORTS\*FH%20PERKINS%20IC%202015-2016%204th%20Qtr%20Report%2063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T"/>
      <sheetName val="ADMIN"/>
      <sheetName val="APP PHOT"/>
      <sheetName val="NANO"/>
      <sheetName val="CHILD DEV"/>
      <sheetName val="CTE INST. RESEARCH"/>
      <sheetName val="DH DA"/>
      <sheetName val="DMS"/>
      <sheetName val="MARKETING"/>
      <sheetName val="MUS TECH"/>
      <sheetName val="OTI"/>
      <sheetName val="PARAMED"/>
      <sheetName val="PHARM TECH"/>
      <sheetName val="RAD TECH"/>
      <sheetName val="RESP THER"/>
      <sheetName val="SMALL BUS"/>
      <sheetName val="THEATRE TECH"/>
      <sheetName val="VET TECH"/>
      <sheetName val="GIST"/>
      <sheetName val="SUMMARY SHEET"/>
      <sheetName val="SUMMARY ADMINISTRATION"/>
      <sheetName val="SUMMARY BHS"/>
      <sheetName val="SUMMARY BSS"/>
      <sheetName val="SUMMARY FAC"/>
      <sheetName val="SUMMARY MARKETING"/>
      <sheetName val="SUMMARY OTI"/>
      <sheetName val="SUMMARY PMSE"/>
      <sheetName val="SUMMARY CTE INST. RESEARCH"/>
      <sheetName val="Sheet2"/>
    </sheetNames>
    <sheetDataSet>
      <sheetData sheetId="0">
        <row r="4">
          <cell r="F4">
            <v>0</v>
          </cell>
        </row>
        <row r="32">
          <cell r="F32">
            <v>0</v>
          </cell>
        </row>
        <row r="42">
          <cell r="F42">
            <v>0</v>
          </cell>
        </row>
      </sheetData>
      <sheetData sheetId="1">
        <row r="4">
          <cell r="F4">
            <v>0</v>
          </cell>
        </row>
        <row r="8">
          <cell r="F8">
            <v>0</v>
          </cell>
        </row>
        <row r="12">
          <cell r="F12">
            <v>0</v>
          </cell>
        </row>
        <row r="16">
          <cell r="F16">
            <v>0</v>
          </cell>
        </row>
        <row r="28">
          <cell r="F28">
            <v>0</v>
          </cell>
        </row>
      </sheetData>
      <sheetData sheetId="2">
        <row r="4">
          <cell r="F4">
            <v>0</v>
          </cell>
        </row>
        <row r="26">
          <cell r="F26">
            <v>0</v>
          </cell>
        </row>
      </sheetData>
      <sheetData sheetId="3">
        <row r="4">
          <cell r="F4">
            <v>0</v>
          </cell>
        </row>
        <row r="8">
          <cell r="F8">
            <v>0</v>
          </cell>
        </row>
        <row r="16">
          <cell r="F16">
            <v>0</v>
          </cell>
        </row>
        <row r="24">
          <cell r="F24">
            <v>0</v>
          </cell>
        </row>
        <row r="36">
          <cell r="F36">
            <v>0</v>
          </cell>
        </row>
      </sheetData>
      <sheetData sheetId="4">
        <row r="16">
          <cell r="F16">
            <v>0</v>
          </cell>
        </row>
      </sheetData>
      <sheetData sheetId="6">
        <row r="4">
          <cell r="F4">
            <v>0</v>
          </cell>
        </row>
        <row r="41">
          <cell r="F41">
            <v>0</v>
          </cell>
        </row>
      </sheetData>
      <sheetData sheetId="7">
        <row r="4">
          <cell r="F4">
            <v>0</v>
          </cell>
        </row>
        <row r="8">
          <cell r="F8">
            <v>0</v>
          </cell>
        </row>
        <row r="10">
          <cell r="F10">
            <v>0</v>
          </cell>
        </row>
      </sheetData>
      <sheetData sheetId="10">
        <row r="4">
          <cell r="F4">
            <v>0</v>
          </cell>
        </row>
      </sheetData>
      <sheetData sheetId="11">
        <row r="8">
          <cell r="F8">
            <v>0</v>
          </cell>
        </row>
      </sheetData>
      <sheetData sheetId="12">
        <row r="8">
          <cell r="F8">
            <v>0</v>
          </cell>
        </row>
        <row r="39">
          <cell r="F39">
            <v>0</v>
          </cell>
        </row>
      </sheetData>
      <sheetData sheetId="13">
        <row r="4">
          <cell r="F4">
            <v>0</v>
          </cell>
        </row>
        <row r="38">
          <cell r="F38">
            <v>0</v>
          </cell>
        </row>
      </sheetData>
      <sheetData sheetId="14">
        <row r="4">
          <cell r="F4">
            <v>0</v>
          </cell>
        </row>
        <row r="8">
          <cell r="F8">
            <v>0</v>
          </cell>
        </row>
        <row r="16">
          <cell r="F16">
            <v>0</v>
          </cell>
        </row>
      </sheetData>
      <sheetData sheetId="15">
        <row r="29">
          <cell r="F29">
            <v>0</v>
          </cell>
        </row>
      </sheetData>
      <sheetData sheetId="16">
        <row r="4">
          <cell r="F4">
            <v>0</v>
          </cell>
        </row>
        <row r="34">
          <cell r="F34">
            <v>0</v>
          </cell>
        </row>
      </sheetData>
      <sheetData sheetId="18">
        <row r="4">
          <cell r="F4">
            <v>0</v>
          </cell>
        </row>
        <row r="8">
          <cell r="F8">
            <v>0</v>
          </cell>
        </row>
        <row r="16">
          <cell r="F16">
            <v>0</v>
          </cell>
        </row>
        <row r="24">
          <cell r="F24">
            <v>0</v>
          </cell>
        </row>
        <row r="34">
          <cell r="F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T"/>
      <sheetName val="ADMIN"/>
      <sheetName val="APP PHOT"/>
      <sheetName val="NANO"/>
      <sheetName val="CHILD DEV"/>
      <sheetName val="CTE INST. RESEARCH"/>
      <sheetName val="DH DA"/>
      <sheetName val="DMS"/>
      <sheetName val="MARKETING"/>
      <sheetName val="MUS TECH"/>
      <sheetName val="OTI"/>
      <sheetName val="PARAMED"/>
      <sheetName val="PHARM TECH"/>
      <sheetName val="RAD TECH"/>
      <sheetName val="RESP THER"/>
      <sheetName val="SMALL BUS"/>
      <sheetName val="THEATRE TECH"/>
      <sheetName val="VET TECH"/>
      <sheetName val="GIST"/>
      <sheetName val="SUMMARY SHEET"/>
      <sheetName val="SUMMARY ADMINISTRATION"/>
      <sheetName val="SUMMARY BHS"/>
      <sheetName val="SUMMARY BSS"/>
      <sheetName val="SUMMARY FAC"/>
      <sheetName val="SUMMARY MARKETING"/>
      <sheetName val="SUMMARY OTI"/>
      <sheetName val="SUMMARY PMSE"/>
      <sheetName val="SUMMARY CTE INST. RESEARCH"/>
    </sheetNames>
    <sheetDataSet>
      <sheetData sheetId="0">
        <row r="8">
          <cell r="F8">
            <v>8963</v>
          </cell>
        </row>
        <row r="45">
          <cell r="F45">
            <v>0</v>
          </cell>
        </row>
      </sheetData>
      <sheetData sheetId="2">
        <row r="7">
          <cell r="F7">
            <v>4511</v>
          </cell>
        </row>
        <row r="11">
          <cell r="F11">
            <v>411.17</v>
          </cell>
        </row>
        <row r="16">
          <cell r="F16">
            <v>1329.77</v>
          </cell>
        </row>
        <row r="22">
          <cell r="F22">
            <v>240.62</v>
          </cell>
        </row>
      </sheetData>
      <sheetData sheetId="3">
        <row r="18">
          <cell r="F18">
            <v>15945.41</v>
          </cell>
        </row>
      </sheetData>
      <sheetData sheetId="4">
        <row r="4">
          <cell r="F4">
            <v>6993.449999999999</v>
          </cell>
        </row>
        <row r="20">
          <cell r="F20">
            <v>631.5</v>
          </cell>
        </row>
        <row r="32">
          <cell r="F32">
            <v>798.52</v>
          </cell>
        </row>
        <row r="37">
          <cell r="F37">
            <v>930.96</v>
          </cell>
        </row>
      </sheetData>
      <sheetData sheetId="6">
        <row r="7">
          <cell r="F7">
            <v>4920</v>
          </cell>
        </row>
        <row r="17">
          <cell r="F17">
            <v>448.46000000000004</v>
          </cell>
        </row>
        <row r="27">
          <cell r="F27">
            <v>4762.19</v>
          </cell>
        </row>
        <row r="35">
          <cell r="F35">
            <v>7599.219999999999</v>
          </cell>
        </row>
      </sheetData>
      <sheetData sheetId="7">
        <row r="15">
          <cell r="F15">
            <v>1075.92</v>
          </cell>
        </row>
        <row r="23">
          <cell r="F23">
            <v>4216.51</v>
          </cell>
        </row>
      </sheetData>
      <sheetData sheetId="8">
        <row r="4">
          <cell r="F4">
            <v>0</v>
          </cell>
        </row>
        <row r="8">
          <cell r="F8">
            <v>0</v>
          </cell>
        </row>
        <row r="11">
          <cell r="F11">
            <v>0</v>
          </cell>
        </row>
        <row r="14">
          <cell r="F14">
            <v>8240.42</v>
          </cell>
        </row>
        <row r="35">
          <cell r="F35">
            <v>0</v>
          </cell>
        </row>
        <row r="47">
          <cell r="F47">
            <v>0</v>
          </cell>
        </row>
      </sheetData>
      <sheetData sheetId="9">
        <row r="8">
          <cell r="F8">
            <v>5483</v>
          </cell>
        </row>
        <row r="19">
          <cell r="F19">
            <v>71.83</v>
          </cell>
        </row>
        <row r="29">
          <cell r="F29">
            <v>9521.09</v>
          </cell>
        </row>
        <row r="37">
          <cell r="F37">
            <v>1500</v>
          </cell>
        </row>
        <row r="42">
          <cell r="F42">
            <v>6011.22</v>
          </cell>
        </row>
      </sheetData>
      <sheetData sheetId="10">
        <row r="8">
          <cell r="F8">
            <v>9968.960000000001</v>
          </cell>
        </row>
        <row r="15">
          <cell r="F15">
            <v>3192.2799999999997</v>
          </cell>
        </row>
        <row r="23">
          <cell r="F23">
            <v>1377.6999999999998</v>
          </cell>
        </row>
        <row r="28">
          <cell r="F28">
            <v>1461.77</v>
          </cell>
        </row>
        <row r="33">
          <cell r="F33">
            <v>2287.57</v>
          </cell>
        </row>
      </sheetData>
      <sheetData sheetId="11">
        <row r="4">
          <cell r="F4">
            <v>28950</v>
          </cell>
        </row>
        <row r="27">
          <cell r="F27">
            <v>2041.5999999999997</v>
          </cell>
        </row>
        <row r="46">
          <cell r="F46">
            <v>3360.3</v>
          </cell>
        </row>
        <row r="53">
          <cell r="F53">
            <v>6075.260000000001</v>
          </cell>
        </row>
        <row r="73">
          <cell r="F73">
            <v>10477</v>
          </cell>
        </row>
      </sheetData>
      <sheetData sheetId="12">
        <row r="4">
          <cell r="F4">
            <v>2282.58</v>
          </cell>
        </row>
        <row r="20">
          <cell r="F20">
            <v>157.9</v>
          </cell>
        </row>
        <row r="28">
          <cell r="F28">
            <v>839.26</v>
          </cell>
        </row>
        <row r="38">
          <cell r="F38">
            <v>3225.53</v>
          </cell>
        </row>
      </sheetData>
      <sheetData sheetId="13">
        <row r="8">
          <cell r="F8">
            <v>1693</v>
          </cell>
        </row>
        <row r="19">
          <cell r="F19">
            <v>22.19</v>
          </cell>
        </row>
        <row r="29">
          <cell r="F29">
            <v>3101.31</v>
          </cell>
        </row>
        <row r="39">
          <cell r="F39">
            <v>8664.49</v>
          </cell>
        </row>
      </sheetData>
      <sheetData sheetId="14">
        <row r="24">
          <cell r="F24">
            <v>1971.33</v>
          </cell>
        </row>
        <row r="44">
          <cell r="F44">
            <v>11686.54</v>
          </cell>
        </row>
      </sheetData>
      <sheetData sheetId="15">
        <row r="4">
          <cell r="F4">
            <v>2250</v>
          </cell>
        </row>
        <row r="12">
          <cell r="F12">
            <v>427</v>
          </cell>
        </row>
        <row r="15">
          <cell r="F15">
            <v>161.17</v>
          </cell>
        </row>
        <row r="23">
          <cell r="F23">
            <v>1223.57</v>
          </cell>
        </row>
        <row r="28">
          <cell r="F28">
            <v>3389.32</v>
          </cell>
        </row>
      </sheetData>
      <sheetData sheetId="16">
        <row r="8">
          <cell r="F8">
            <v>8098.25</v>
          </cell>
        </row>
        <row r="23">
          <cell r="F23">
            <v>658.3100000000001</v>
          </cell>
        </row>
        <row r="43">
          <cell r="F43">
            <v>2000</v>
          </cell>
        </row>
      </sheetData>
      <sheetData sheetId="17">
        <row r="4">
          <cell r="F4">
            <v>7800</v>
          </cell>
        </row>
        <row r="16">
          <cell r="F16">
            <v>6438.75</v>
          </cell>
        </row>
        <row r="48">
          <cell r="F48">
            <v>1233.7300000000002</v>
          </cell>
        </row>
        <row r="89">
          <cell r="F89">
            <v>7725.03</v>
          </cell>
        </row>
        <row r="98">
          <cell r="F98">
            <v>5093.34</v>
          </cell>
        </row>
        <row r="109">
          <cell r="F109">
            <v>10869.56</v>
          </cell>
        </row>
      </sheetData>
      <sheetData sheetId="18">
        <row r="29">
          <cell r="F29">
            <v>1357.33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C10">
      <selection activeCell="H35" sqref="H35"/>
    </sheetView>
  </sheetViews>
  <sheetFormatPr defaultColWidth="13.83203125" defaultRowHeight="12.75"/>
  <cols>
    <col min="1" max="1" width="10.66015625" style="344" customWidth="1"/>
    <col min="2" max="2" width="27.33203125" style="344" customWidth="1"/>
    <col min="3" max="3" width="0.65625" style="345" customWidth="1"/>
    <col min="4" max="18" width="17" style="344" customWidth="1"/>
    <col min="19" max="16384" width="13.83203125" style="344" customWidth="1"/>
  </cols>
  <sheetData>
    <row r="1" spans="1:15" s="407" customFormat="1" ht="19.5" customHeight="1">
      <c r="A1" s="397"/>
      <c r="B1" s="396" t="s">
        <v>488</v>
      </c>
      <c r="C1" s="395"/>
      <c r="D1" s="394" t="s">
        <v>513</v>
      </c>
      <c r="E1" s="393" t="s">
        <v>512</v>
      </c>
      <c r="F1" s="393" t="s">
        <v>511</v>
      </c>
      <c r="G1" s="393" t="s">
        <v>510</v>
      </c>
      <c r="H1" s="411" t="s">
        <v>509</v>
      </c>
      <c r="I1" s="393" t="s">
        <v>508</v>
      </c>
      <c r="J1" s="393" t="s">
        <v>507</v>
      </c>
      <c r="K1" s="393" t="s">
        <v>30</v>
      </c>
      <c r="L1" s="393" t="s">
        <v>506</v>
      </c>
      <c r="M1" s="393" t="s">
        <v>505</v>
      </c>
      <c r="N1" s="393"/>
      <c r="O1" s="391"/>
    </row>
    <row r="2" spans="1:15" s="407" customFormat="1" ht="19.5" customHeight="1">
      <c r="A2" s="385"/>
      <c r="B2" s="384" t="s">
        <v>477</v>
      </c>
      <c r="C2" s="358"/>
      <c r="D2" s="390" t="s">
        <v>54</v>
      </c>
      <c r="E2" s="389" t="s">
        <v>504</v>
      </c>
      <c r="F2" s="389" t="s">
        <v>503</v>
      </c>
      <c r="G2" s="389" t="s">
        <v>55</v>
      </c>
      <c r="H2" s="409" t="s">
        <v>502</v>
      </c>
      <c r="I2" s="389" t="s">
        <v>59</v>
      </c>
      <c r="J2" s="389" t="s">
        <v>501</v>
      </c>
      <c r="K2" s="410">
        <v>1227</v>
      </c>
      <c r="L2" s="389" t="s">
        <v>500</v>
      </c>
      <c r="M2" s="389" t="s">
        <v>499</v>
      </c>
      <c r="N2" s="389"/>
      <c r="O2" s="388"/>
    </row>
    <row r="3" spans="1:15" s="407" customFormat="1" ht="19.5" customHeight="1">
      <c r="A3" s="385"/>
      <c r="B3" s="384" t="s">
        <v>468</v>
      </c>
      <c r="C3" s="358"/>
      <c r="D3" s="390" t="s">
        <v>67</v>
      </c>
      <c r="E3" s="389" t="s">
        <v>68</v>
      </c>
      <c r="F3" s="389" t="s">
        <v>69</v>
      </c>
      <c r="G3" s="389" t="s">
        <v>70</v>
      </c>
      <c r="H3" s="409" t="s">
        <v>71</v>
      </c>
      <c r="I3" s="389" t="s">
        <v>72</v>
      </c>
      <c r="J3" s="389" t="s">
        <v>73</v>
      </c>
      <c r="K3" s="408" t="s">
        <v>74</v>
      </c>
      <c r="L3" s="389" t="s">
        <v>75</v>
      </c>
      <c r="M3" s="388" t="s">
        <v>76</v>
      </c>
      <c r="N3" s="389"/>
      <c r="O3" s="388"/>
    </row>
    <row r="4" spans="1:15" s="407" customFormat="1" ht="28.5" customHeight="1" thickBot="1">
      <c r="A4" s="385"/>
      <c r="B4" s="384" t="s">
        <v>467</v>
      </c>
      <c r="C4" s="358"/>
      <c r="D4" s="383" t="s">
        <v>498</v>
      </c>
      <c r="E4" s="382" t="s">
        <v>497</v>
      </c>
      <c r="F4" s="382" t="s">
        <v>496</v>
      </c>
      <c r="G4" s="382" t="s">
        <v>495</v>
      </c>
      <c r="H4" s="382" t="s">
        <v>494</v>
      </c>
      <c r="I4" s="382" t="s">
        <v>493</v>
      </c>
      <c r="J4" s="382" t="s">
        <v>492</v>
      </c>
      <c r="K4" s="382" t="s">
        <v>491</v>
      </c>
      <c r="L4" s="382" t="s">
        <v>490</v>
      </c>
      <c r="M4" s="381" t="s">
        <v>489</v>
      </c>
      <c r="N4" s="382"/>
      <c r="O4" s="381"/>
    </row>
    <row r="5" spans="1:15" s="398" customFormat="1" ht="13.5" thickTop="1">
      <c r="A5" s="378" t="s">
        <v>19</v>
      </c>
      <c r="B5" s="377" t="s">
        <v>457</v>
      </c>
      <c r="C5" s="358"/>
      <c r="D5" s="376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4"/>
    </row>
    <row r="6" spans="1:15" s="406" customFormat="1" ht="1.5" customHeight="1">
      <c r="A6" s="373"/>
      <c r="B6" s="371"/>
      <c r="C6" s="372"/>
      <c r="D6" s="373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1"/>
    </row>
    <row r="7" spans="1:15" s="398" customFormat="1" ht="19.5" customHeight="1">
      <c r="A7" s="360">
        <v>1000</v>
      </c>
      <c r="B7" s="359" t="s">
        <v>455</v>
      </c>
      <c r="C7" s="358"/>
      <c r="D7" s="364">
        <f>'[1]ACCT'!F4</f>
        <v>0</v>
      </c>
      <c r="E7" s="362">
        <f>'[1]ADMIN'!F4</f>
        <v>0</v>
      </c>
      <c r="F7" s="362">
        <f>'[1]APP PHOT'!F4</f>
        <v>0</v>
      </c>
      <c r="G7" s="362">
        <f>'[1]NANO'!F4</f>
        <v>0</v>
      </c>
      <c r="H7" s="362">
        <f>'[2]CHILD DEV'!F4</f>
        <v>6993.449999999999</v>
      </c>
      <c r="I7" s="362">
        <v>0</v>
      </c>
      <c r="J7" s="362">
        <f>'[1]DH DA'!F4</f>
        <v>0</v>
      </c>
      <c r="K7" s="362">
        <f>'[1]DMS'!F4</f>
        <v>0</v>
      </c>
      <c r="L7" s="362">
        <f>'[2]MARKETING'!F4</f>
        <v>0</v>
      </c>
      <c r="M7" s="361">
        <v>0</v>
      </c>
      <c r="N7" s="362"/>
      <c r="O7" s="361"/>
    </row>
    <row r="8" spans="1:15" s="398" customFormat="1" ht="19.5" customHeight="1">
      <c r="A8" s="360">
        <v>2000</v>
      </c>
      <c r="B8" s="359" t="s">
        <v>454</v>
      </c>
      <c r="C8" s="358"/>
      <c r="D8" s="367">
        <f>'[2]ACCT'!F8</f>
        <v>8963</v>
      </c>
      <c r="E8" s="362">
        <f>'[1]ADMIN'!F8</f>
        <v>0</v>
      </c>
      <c r="F8" s="363">
        <f>'[2]APP PHOT'!F7</f>
        <v>4511</v>
      </c>
      <c r="G8" s="362">
        <f>'[1]NANO'!F8</f>
        <v>0</v>
      </c>
      <c r="H8" s="363">
        <f>'[1]CHILD DEV'!F16</f>
        <v>0</v>
      </c>
      <c r="I8" s="362">
        <v>0</v>
      </c>
      <c r="J8" s="362">
        <f>'[2]DH DA'!F7</f>
        <v>4920</v>
      </c>
      <c r="K8" s="362">
        <f>'[1]DMS'!F8</f>
        <v>0</v>
      </c>
      <c r="L8" s="362">
        <f>'[2]MARKETING'!F8</f>
        <v>0</v>
      </c>
      <c r="M8" s="365">
        <f>'[2]MUS TECH'!F8</f>
        <v>5483</v>
      </c>
      <c r="N8" s="362"/>
      <c r="O8" s="365"/>
    </row>
    <row r="9" spans="1:15" s="398" customFormat="1" ht="19.5" customHeight="1">
      <c r="A9" s="360">
        <v>3000</v>
      </c>
      <c r="B9" s="359" t="s">
        <v>453</v>
      </c>
      <c r="C9" s="358"/>
      <c r="D9" s="412">
        <f>ACCT!F25</f>
        <v>239.28</v>
      </c>
      <c r="E9" s="362">
        <f>'[1]ADMIN'!F12</f>
        <v>0</v>
      </c>
      <c r="F9" s="363">
        <f>'[2]APP PHOT'!F11</f>
        <v>411.17</v>
      </c>
      <c r="G9" s="362">
        <f>'[1]NANO'!F16</f>
        <v>0</v>
      </c>
      <c r="H9" s="363">
        <f>'[2]CHILD DEV'!F20</f>
        <v>631.5</v>
      </c>
      <c r="I9" s="362">
        <v>0</v>
      </c>
      <c r="J9" s="362">
        <f>'[2]DH DA'!F17</f>
        <v>448.46000000000004</v>
      </c>
      <c r="K9" s="362">
        <f>'[1]DMS'!F10</f>
        <v>0</v>
      </c>
      <c r="L9" s="362">
        <f>'[2]MARKETING'!F11</f>
        <v>0</v>
      </c>
      <c r="M9" s="365">
        <f>'[2]MUS TECH'!F19</f>
        <v>71.83</v>
      </c>
      <c r="N9" s="362"/>
      <c r="O9" s="365"/>
    </row>
    <row r="10" spans="1:15" s="398" customFormat="1" ht="19.5" customHeight="1">
      <c r="A10" s="360">
        <v>4000</v>
      </c>
      <c r="B10" s="359" t="s">
        <v>452</v>
      </c>
      <c r="C10" s="358"/>
      <c r="D10" s="364">
        <f>'[1]ACCT'!F32</f>
        <v>0</v>
      </c>
      <c r="E10" s="363">
        <f>'[1]ADMIN'!F16</f>
        <v>0</v>
      </c>
      <c r="F10" s="363">
        <f>'[2]APP PHOT'!F16</f>
        <v>1329.77</v>
      </c>
      <c r="G10" s="362">
        <f>'[1]NANO'!F24</f>
        <v>0</v>
      </c>
      <c r="H10" s="362">
        <f>'[2]CHILD DEV'!F32</f>
        <v>798.52</v>
      </c>
      <c r="I10" s="363">
        <v>0</v>
      </c>
      <c r="J10" s="363">
        <f>'[2]DH DA'!F27</f>
        <v>4762.19</v>
      </c>
      <c r="K10" s="405">
        <f>'[2]DMS'!F15</f>
        <v>1075.92</v>
      </c>
      <c r="L10" s="362">
        <f>'[2]MARKETING'!F14</f>
        <v>8240.42</v>
      </c>
      <c r="M10" s="365">
        <f>'[2]MUS TECH'!F29</f>
        <v>9521.09</v>
      </c>
      <c r="N10" s="362"/>
      <c r="O10" s="365"/>
    </row>
    <row r="11" spans="1:15" s="398" customFormat="1" ht="19.5" customHeight="1">
      <c r="A11" s="360">
        <v>5000</v>
      </c>
      <c r="B11" s="359" t="s">
        <v>451</v>
      </c>
      <c r="C11" s="358"/>
      <c r="D11" s="364">
        <f>'[2]ACCT'!F45</f>
        <v>0</v>
      </c>
      <c r="E11" s="363">
        <f>ADMIN!F21</f>
        <v>2078.81</v>
      </c>
      <c r="F11" s="363">
        <f>'[2]APP PHOT'!F22</f>
        <v>240.62</v>
      </c>
      <c r="G11" s="363">
        <f>'[2]NANO'!F18</f>
        <v>15945.41</v>
      </c>
      <c r="H11" s="363">
        <f>'[2]CHILD DEV'!F37</f>
        <v>930.96</v>
      </c>
      <c r="I11" s="363">
        <v>0</v>
      </c>
      <c r="J11" s="363">
        <f>'[2]DH DA'!F35</f>
        <v>7599.219999999999</v>
      </c>
      <c r="K11" s="363">
        <v>0</v>
      </c>
      <c r="L11" s="363">
        <f>'[2]MARKETING'!F35</f>
        <v>0</v>
      </c>
      <c r="M11" s="361">
        <f>'[2]MUS TECH'!F37</f>
        <v>1500</v>
      </c>
      <c r="N11" s="363"/>
      <c r="O11" s="361"/>
    </row>
    <row r="12" spans="1:15" s="398" customFormat="1" ht="19.5" customHeight="1">
      <c r="A12" s="360">
        <v>6000</v>
      </c>
      <c r="B12" s="359" t="s">
        <v>450</v>
      </c>
      <c r="C12" s="358"/>
      <c r="D12" s="364">
        <f>'[1]ACCT'!F42</f>
        <v>0</v>
      </c>
      <c r="E12" s="362">
        <f>'[1]ADMIN'!F28</f>
        <v>0</v>
      </c>
      <c r="F12" s="362">
        <f>'[1]APP PHOT'!F26</f>
        <v>0</v>
      </c>
      <c r="G12" s="362">
        <f>'[1]NANO'!F36</f>
        <v>0</v>
      </c>
      <c r="H12" s="362">
        <v>0</v>
      </c>
      <c r="I12" s="363">
        <v>0</v>
      </c>
      <c r="J12" s="363">
        <f>'[1]DH DA'!F41</f>
        <v>0</v>
      </c>
      <c r="K12" s="363">
        <f>'[2]DMS'!F23</f>
        <v>4216.51</v>
      </c>
      <c r="L12" s="362">
        <f>'[2]MARKETING'!F47</f>
        <v>0</v>
      </c>
      <c r="M12" s="361">
        <f>'[2]MUS TECH'!F42</f>
        <v>6011.22</v>
      </c>
      <c r="N12" s="362"/>
      <c r="O12" s="361"/>
    </row>
    <row r="13" spans="1:15" s="398" customFormat="1" ht="19.5" customHeight="1" thickBot="1">
      <c r="A13" s="360">
        <v>7000</v>
      </c>
      <c r="B13" s="359" t="s">
        <v>449</v>
      </c>
      <c r="C13" s="358"/>
      <c r="D13" s="404">
        <v>0</v>
      </c>
      <c r="E13" s="403">
        <v>0</v>
      </c>
      <c r="F13" s="403">
        <v>0</v>
      </c>
      <c r="G13" s="403">
        <v>0</v>
      </c>
      <c r="H13" s="403">
        <v>0</v>
      </c>
      <c r="I13" s="403">
        <v>0</v>
      </c>
      <c r="J13" s="403">
        <v>0</v>
      </c>
      <c r="K13" s="403">
        <v>0</v>
      </c>
      <c r="L13" s="403">
        <f>'[2]MARKETING'!F47</f>
        <v>0</v>
      </c>
      <c r="M13" s="402">
        <v>0</v>
      </c>
      <c r="N13" s="403"/>
      <c r="O13" s="402"/>
    </row>
    <row r="14" spans="1:15" s="398" customFormat="1" ht="19.5" customHeight="1" thickBot="1" thickTop="1">
      <c r="A14" s="354"/>
      <c r="B14" s="353" t="s">
        <v>448</v>
      </c>
      <c r="C14" s="352"/>
      <c r="D14" s="401">
        <f aca="true" t="shared" si="0" ref="D14:M14">SUM(D7:D13)</f>
        <v>9202.28</v>
      </c>
      <c r="E14" s="400">
        <f t="shared" si="0"/>
        <v>2078.81</v>
      </c>
      <c r="F14" s="349">
        <f t="shared" si="0"/>
        <v>6492.56</v>
      </c>
      <c r="G14" s="349">
        <f t="shared" si="0"/>
        <v>15945.41</v>
      </c>
      <c r="H14" s="350">
        <f t="shared" si="0"/>
        <v>9354.43</v>
      </c>
      <c r="I14" s="349">
        <f t="shared" si="0"/>
        <v>0</v>
      </c>
      <c r="J14" s="349">
        <f t="shared" si="0"/>
        <v>17729.87</v>
      </c>
      <c r="K14" s="349">
        <f t="shared" si="0"/>
        <v>5292.43</v>
      </c>
      <c r="L14" s="349">
        <f t="shared" si="0"/>
        <v>8240.42</v>
      </c>
      <c r="M14" s="348">
        <f t="shared" si="0"/>
        <v>22587.14</v>
      </c>
      <c r="N14" s="349"/>
      <c r="O14" s="348"/>
    </row>
    <row r="15" ht="19.5" customHeight="1"/>
    <row r="16" ht="19.5" customHeight="1"/>
    <row r="17" spans="3:15" ht="19.5" customHeight="1" thickBot="1">
      <c r="C17" s="399"/>
      <c r="D17" s="398"/>
      <c r="E17" s="398"/>
      <c r="F17" s="398"/>
      <c r="G17" s="398"/>
      <c r="H17" s="398"/>
      <c r="I17" s="398"/>
      <c r="J17" s="398"/>
      <c r="K17" s="398"/>
      <c r="O17" s="437"/>
    </row>
    <row r="18" spans="1:15" ht="19.5" customHeight="1">
      <c r="A18" s="397"/>
      <c r="B18" s="396" t="s">
        <v>488</v>
      </c>
      <c r="C18" s="395"/>
      <c r="D18" s="394" t="s">
        <v>487</v>
      </c>
      <c r="E18" s="393" t="s">
        <v>486</v>
      </c>
      <c r="F18" s="393" t="s">
        <v>485</v>
      </c>
      <c r="G18" s="393" t="s">
        <v>484</v>
      </c>
      <c r="H18" s="393" t="s">
        <v>483</v>
      </c>
      <c r="I18" s="393" t="s">
        <v>482</v>
      </c>
      <c r="J18" s="393" t="s">
        <v>481</v>
      </c>
      <c r="K18" s="393" t="s">
        <v>480</v>
      </c>
      <c r="L18" s="392" t="s">
        <v>479</v>
      </c>
      <c r="M18" s="391"/>
      <c r="N18" s="449" t="s">
        <v>478</v>
      </c>
      <c r="O18" s="450"/>
    </row>
    <row r="19" spans="1:15" ht="19.5" customHeight="1">
      <c r="A19" s="385"/>
      <c r="B19" s="384" t="s">
        <v>477</v>
      </c>
      <c r="C19" s="358"/>
      <c r="D19" s="390" t="s">
        <v>476</v>
      </c>
      <c r="E19" s="389" t="s">
        <v>56</v>
      </c>
      <c r="F19" s="389" t="s">
        <v>475</v>
      </c>
      <c r="G19" s="389" t="s">
        <v>474</v>
      </c>
      <c r="H19" s="389" t="s">
        <v>473</v>
      </c>
      <c r="I19" s="389" t="s">
        <v>472</v>
      </c>
      <c r="J19" s="389" t="s">
        <v>57</v>
      </c>
      <c r="K19" s="389" t="s">
        <v>471</v>
      </c>
      <c r="L19" s="389" t="s">
        <v>470</v>
      </c>
      <c r="M19" s="388"/>
      <c r="N19" s="451" t="s">
        <v>469</v>
      </c>
      <c r="O19" s="452"/>
    </row>
    <row r="20" spans="1:15" ht="19.5" customHeight="1">
      <c r="A20" s="385"/>
      <c r="B20" s="384" t="s">
        <v>468</v>
      </c>
      <c r="C20" s="358"/>
      <c r="D20" s="390" t="s">
        <v>77</v>
      </c>
      <c r="E20" s="389" t="s">
        <v>78</v>
      </c>
      <c r="F20" s="389" t="s">
        <v>79</v>
      </c>
      <c r="G20" s="389" t="s">
        <v>80</v>
      </c>
      <c r="H20" s="389" t="s">
        <v>81</v>
      </c>
      <c r="I20" s="389" t="s">
        <v>82</v>
      </c>
      <c r="J20" s="389" t="s">
        <v>83</v>
      </c>
      <c r="K20" s="389" t="s">
        <v>84</v>
      </c>
      <c r="L20" s="389" t="s">
        <v>85</v>
      </c>
      <c r="M20" s="388"/>
      <c r="N20" s="387"/>
      <c r="O20" s="386"/>
    </row>
    <row r="21" spans="1:15" ht="30" customHeight="1" thickBot="1">
      <c r="A21" s="385"/>
      <c r="B21" s="384" t="s">
        <v>467</v>
      </c>
      <c r="C21" s="358"/>
      <c r="D21" s="383" t="s">
        <v>466</v>
      </c>
      <c r="E21" s="382" t="s">
        <v>465</v>
      </c>
      <c r="F21" s="382" t="s">
        <v>464</v>
      </c>
      <c r="G21" s="382" t="s">
        <v>463</v>
      </c>
      <c r="H21" s="382" t="s">
        <v>462</v>
      </c>
      <c r="I21" s="382" t="s">
        <v>461</v>
      </c>
      <c r="J21" s="382" t="s">
        <v>460</v>
      </c>
      <c r="K21" s="382" t="s">
        <v>459</v>
      </c>
      <c r="L21" s="382" t="s">
        <v>458</v>
      </c>
      <c r="M21" s="381"/>
      <c r="N21" s="380"/>
      <c r="O21" s="379"/>
    </row>
    <row r="22" spans="1:15" ht="13.5" thickTop="1">
      <c r="A22" s="378" t="s">
        <v>19</v>
      </c>
      <c r="B22" s="377" t="s">
        <v>457</v>
      </c>
      <c r="C22" s="358"/>
      <c r="D22" s="376"/>
      <c r="E22" s="375"/>
      <c r="F22" s="375"/>
      <c r="G22" s="375"/>
      <c r="H22" s="375"/>
      <c r="I22" s="375"/>
      <c r="J22" s="375"/>
      <c r="K22" s="375"/>
      <c r="L22" s="375"/>
      <c r="M22" s="374"/>
      <c r="N22" s="453" t="s">
        <v>456</v>
      </c>
      <c r="O22" s="452"/>
    </row>
    <row r="23" spans="1:15" ht="1.5" customHeight="1">
      <c r="A23" s="373"/>
      <c r="B23" s="371"/>
      <c r="C23" s="372"/>
      <c r="D23" s="373"/>
      <c r="E23" s="372"/>
      <c r="F23" s="372"/>
      <c r="G23" s="372"/>
      <c r="H23" s="372"/>
      <c r="I23" s="372"/>
      <c r="J23" s="372"/>
      <c r="K23" s="372"/>
      <c r="L23" s="372"/>
      <c r="M23" s="371"/>
      <c r="N23" s="370"/>
      <c r="O23" s="369"/>
    </row>
    <row r="24" spans="1:15" ht="19.5" customHeight="1">
      <c r="A24" s="360">
        <v>1000</v>
      </c>
      <c r="B24" s="359" t="s">
        <v>455</v>
      </c>
      <c r="C24" s="358"/>
      <c r="D24" s="364">
        <f>'[1]OTI'!F4</f>
        <v>0</v>
      </c>
      <c r="E24" s="363">
        <f>'[2]VET TECH'!F4</f>
        <v>7800</v>
      </c>
      <c r="F24" s="362">
        <f>'[2]PARAMED'!F4</f>
        <v>28950</v>
      </c>
      <c r="G24" s="362">
        <f>'[2]PHARM TECH'!F4</f>
        <v>2282.58</v>
      </c>
      <c r="H24" s="362">
        <f>'[1]RAD TECH'!F4</f>
        <v>0</v>
      </c>
      <c r="I24" s="363">
        <f>'[1]RESP THER'!F4</f>
        <v>0</v>
      </c>
      <c r="J24" s="362">
        <f>'[2]SMALL BUS'!F4</f>
        <v>2250</v>
      </c>
      <c r="K24" s="362">
        <f>'[1]THEATRE TECH'!F4</f>
        <v>0</v>
      </c>
      <c r="L24" s="363">
        <f>'[1]GIST'!F4</f>
        <v>0</v>
      </c>
      <c r="M24" s="365"/>
      <c r="N24" s="442">
        <f aca="true" t="shared" si="1" ref="N24:N30">SUM(D7:M7,D24:L24)</f>
        <v>48276.03</v>
      </c>
      <c r="O24" s="454"/>
    </row>
    <row r="25" spans="1:15" ht="19.5" customHeight="1">
      <c r="A25" s="360">
        <v>2000</v>
      </c>
      <c r="B25" s="359" t="s">
        <v>454</v>
      </c>
      <c r="C25" s="358"/>
      <c r="D25" s="368">
        <f>'[2]OTI'!F8</f>
        <v>9968.960000000001</v>
      </c>
      <c r="E25" s="363">
        <f>'[2]VET TECH'!F16</f>
        <v>6438.75</v>
      </c>
      <c r="F25" s="363">
        <f>'[1]PARAMED'!F8</f>
        <v>0</v>
      </c>
      <c r="G25" s="363">
        <f>'[1]PHARM TECH'!F8</f>
        <v>0</v>
      </c>
      <c r="H25" s="362">
        <f>'[2]RAD TECH'!F8</f>
        <v>1693</v>
      </c>
      <c r="I25" s="362">
        <f>'[1]RESP THER'!F8</f>
        <v>0</v>
      </c>
      <c r="J25" s="362">
        <f>'[2]SMALL BUS'!F12</f>
        <v>427</v>
      </c>
      <c r="K25" s="363">
        <f>'[2]THEATRE TECH'!F8</f>
        <v>8098.25</v>
      </c>
      <c r="L25" s="363">
        <f>'[1]GIST'!F8</f>
        <v>0</v>
      </c>
      <c r="M25" s="365"/>
      <c r="N25" s="442">
        <f t="shared" si="1"/>
        <v>50502.96</v>
      </c>
      <c r="O25" s="443"/>
    </row>
    <row r="26" spans="1:15" ht="19.5" customHeight="1">
      <c r="A26" s="360">
        <v>3000</v>
      </c>
      <c r="B26" s="359" t="s">
        <v>453</v>
      </c>
      <c r="C26" s="358"/>
      <c r="D26" s="368">
        <f>'[2]OTI'!F15</f>
        <v>3192.2799999999997</v>
      </c>
      <c r="E26" s="363">
        <f>'[2]VET TECH'!F48</f>
        <v>1233.7300000000002</v>
      </c>
      <c r="F26" s="363">
        <f>'[2]PARAMED'!F27</f>
        <v>2041.5999999999997</v>
      </c>
      <c r="G26" s="363">
        <f>'[2]PHARM TECH'!F20</f>
        <v>157.9</v>
      </c>
      <c r="H26" s="362">
        <f>'[2]RAD TECH'!F19</f>
        <v>22.19</v>
      </c>
      <c r="I26" s="363">
        <f>'[1]RESP THER'!F16</f>
        <v>0</v>
      </c>
      <c r="J26" s="362">
        <f>'[2]SMALL BUS'!F15</f>
        <v>161.17</v>
      </c>
      <c r="K26" s="363">
        <f>'[2]THEATRE TECH'!F23</f>
        <v>658.3100000000001</v>
      </c>
      <c r="L26" s="363">
        <f>'[1]GIST'!F16</f>
        <v>0</v>
      </c>
      <c r="M26" s="365"/>
      <c r="N26" s="442">
        <f t="shared" si="1"/>
        <v>9269.42</v>
      </c>
      <c r="O26" s="443"/>
    </row>
    <row r="27" spans="1:15" ht="19.5" customHeight="1">
      <c r="A27" s="360">
        <v>4000</v>
      </c>
      <c r="B27" s="359" t="s">
        <v>452</v>
      </c>
      <c r="C27" s="358"/>
      <c r="D27" s="367">
        <f>'[2]OTI'!F23</f>
        <v>1377.6999999999998</v>
      </c>
      <c r="E27" s="363">
        <f>'[2]VET TECH'!F89</f>
        <v>7725.03</v>
      </c>
      <c r="F27" s="363">
        <f>'[2]PARAMED'!F46</f>
        <v>3360.3</v>
      </c>
      <c r="G27" s="363">
        <f>'[2]PHARM TECH'!F28</f>
        <v>839.26</v>
      </c>
      <c r="H27" s="366">
        <f>'[2]RAD TECH'!F29</f>
        <v>3101.31</v>
      </c>
      <c r="I27" s="362">
        <f>'[2]RESP THER'!F24</f>
        <v>1971.33</v>
      </c>
      <c r="J27" s="363">
        <f>'[2]SMALL BUS'!F23</f>
        <v>1223.57</v>
      </c>
      <c r="K27" s="363">
        <v>0</v>
      </c>
      <c r="L27" s="363">
        <f>'[1]GIST'!F24</f>
        <v>0</v>
      </c>
      <c r="M27" s="365"/>
      <c r="N27" s="442">
        <f t="shared" si="1"/>
        <v>45326.41</v>
      </c>
      <c r="O27" s="443"/>
    </row>
    <row r="28" spans="1:15" ht="19.5" customHeight="1">
      <c r="A28" s="360">
        <v>5000</v>
      </c>
      <c r="B28" s="359" t="s">
        <v>451</v>
      </c>
      <c r="C28" s="358"/>
      <c r="D28" s="364">
        <f>'[2]OTI'!F28</f>
        <v>1461.77</v>
      </c>
      <c r="E28" s="363">
        <f>'[2]VET TECH'!F98</f>
        <v>5093.34</v>
      </c>
      <c r="F28" s="363">
        <f>'[2]PARAMED'!F53</f>
        <v>6075.260000000001</v>
      </c>
      <c r="G28" s="363">
        <f>'[2]PHARM TECH'!F38</f>
        <v>3225.53</v>
      </c>
      <c r="H28" s="366">
        <f>'[2]RAD TECH'!F39</f>
        <v>8664.49</v>
      </c>
      <c r="I28" s="363">
        <f>'RESP THER'!F32</f>
        <v>8276.51</v>
      </c>
      <c r="J28" s="363">
        <f>'[2]SMALL BUS'!F28</f>
        <v>3389.32</v>
      </c>
      <c r="K28" s="363">
        <f>'[2]THEATRE TECH'!F43</f>
        <v>2000</v>
      </c>
      <c r="L28" s="363">
        <f>'[2]GIST'!F29</f>
        <v>1357.33</v>
      </c>
      <c r="M28" s="365"/>
      <c r="N28" s="442">
        <f t="shared" si="1"/>
        <v>67838.56999999999</v>
      </c>
      <c r="O28" s="443"/>
    </row>
    <row r="29" spans="1:15" ht="19.5" customHeight="1">
      <c r="A29" s="360">
        <v>6000</v>
      </c>
      <c r="B29" s="359" t="s">
        <v>450</v>
      </c>
      <c r="C29" s="358"/>
      <c r="D29" s="364">
        <f>'[2]OTI'!F33</f>
        <v>2287.57</v>
      </c>
      <c r="E29" s="362">
        <f>'[2]VET TECH'!F109</f>
        <v>10869.56</v>
      </c>
      <c r="F29" s="362">
        <f>'[2]PARAMED'!F73</f>
        <v>10477</v>
      </c>
      <c r="G29" s="362">
        <f>'[1]PHARM TECH'!F39</f>
        <v>0</v>
      </c>
      <c r="H29" s="362">
        <f>'[1]RAD TECH'!F38</f>
        <v>0</v>
      </c>
      <c r="I29" s="363">
        <f>'[2]RESP THER'!F44</f>
        <v>11686.54</v>
      </c>
      <c r="J29" s="362">
        <f>'[1]SMALL BUS'!F29</f>
        <v>0</v>
      </c>
      <c r="K29" s="362">
        <f>'[1]THEATRE TECH'!F34</f>
        <v>0</v>
      </c>
      <c r="L29" s="362">
        <f>'[1]GIST'!F34</f>
        <v>0</v>
      </c>
      <c r="M29" s="361"/>
      <c r="N29" s="444">
        <f t="shared" si="1"/>
        <v>45548.4</v>
      </c>
      <c r="O29" s="443"/>
    </row>
    <row r="30" spans="1:15" ht="19.5" customHeight="1" thickBot="1">
      <c r="A30" s="360">
        <v>7000</v>
      </c>
      <c r="B30" s="359" t="s">
        <v>449</v>
      </c>
      <c r="C30" s="358"/>
      <c r="D30" s="357">
        <v>0</v>
      </c>
      <c r="E30" s="356">
        <v>0</v>
      </c>
      <c r="F30" s="356">
        <v>0</v>
      </c>
      <c r="G30" s="356">
        <v>0</v>
      </c>
      <c r="H30" s="356">
        <v>0</v>
      </c>
      <c r="I30" s="356">
        <v>0</v>
      </c>
      <c r="J30" s="356">
        <v>0</v>
      </c>
      <c r="K30" s="356">
        <v>0</v>
      </c>
      <c r="L30" s="356">
        <v>0</v>
      </c>
      <c r="M30" s="355"/>
      <c r="N30" s="445">
        <f t="shared" si="1"/>
        <v>0</v>
      </c>
      <c r="O30" s="446"/>
    </row>
    <row r="31" spans="1:15" ht="19.5" customHeight="1" thickBot="1" thickTop="1">
      <c r="A31" s="354"/>
      <c r="B31" s="353" t="s">
        <v>448</v>
      </c>
      <c r="C31" s="352"/>
      <c r="D31" s="351">
        <f aca="true" t="shared" si="2" ref="D31:L31">SUM(D24:D30)</f>
        <v>18288.280000000002</v>
      </c>
      <c r="E31" s="349">
        <f t="shared" si="2"/>
        <v>39160.409999999996</v>
      </c>
      <c r="F31" s="349">
        <f t="shared" si="2"/>
        <v>50904.16</v>
      </c>
      <c r="G31" s="350">
        <f t="shared" si="2"/>
        <v>6505.27</v>
      </c>
      <c r="H31" s="349">
        <f t="shared" si="2"/>
        <v>13480.99</v>
      </c>
      <c r="I31" s="349">
        <f t="shared" si="2"/>
        <v>21934.38</v>
      </c>
      <c r="J31" s="349">
        <f t="shared" si="2"/>
        <v>7451.0599999999995</v>
      </c>
      <c r="K31" s="349">
        <f t="shared" si="2"/>
        <v>10756.56</v>
      </c>
      <c r="L31" s="349">
        <f t="shared" si="2"/>
        <v>1357.33</v>
      </c>
      <c r="M31" s="348"/>
      <c r="N31" s="447">
        <f>SUM(N24:O30)</f>
        <v>266761.79000000004</v>
      </c>
      <c r="O31" s="448"/>
    </row>
    <row r="32" spans="12:13" ht="12">
      <c r="L32" s="347"/>
      <c r="M32" s="346"/>
    </row>
  </sheetData>
  <sheetProtection/>
  <mergeCells count="11">
    <mergeCell ref="N26:O26"/>
    <mergeCell ref="N27:O27"/>
    <mergeCell ref="N28:O28"/>
    <mergeCell ref="N29:O29"/>
    <mergeCell ref="N30:O30"/>
    <mergeCell ref="N31:O31"/>
    <mergeCell ref="N18:O18"/>
    <mergeCell ref="N19:O19"/>
    <mergeCell ref="N22:O22"/>
    <mergeCell ref="N24:O24"/>
    <mergeCell ref="N25:O25"/>
  </mergeCells>
  <printOptions horizontalCentered="1"/>
  <pageMargins left="0.5" right="0.5" top="1" bottom="1" header="0.5" footer="0.5"/>
  <pageSetup fitToHeight="1" fitToWidth="1" orientation="landscape" scale="49"/>
  <headerFooter alignWithMargins="0">
    <oddHeader>&amp;L&amp;"Helvetica,Regular"&amp;K000000Foothill College&amp;C&amp;"Helvetica,Bold"&amp;12&amp;K000000Perkins IC 2015-2016
4th Quarter
REPORT&amp;R&amp;"Lucida Grande,Regular"&amp;K000000Agreement #15-C01-016</oddHeader>
    <oddFooter>&amp;L&amp;"Helvetica,Regular"&amp;K000000&amp;D&amp;C&amp;"Lucida Grande,Regular"&amp;K000000TOTAL AVAILABLE &amp;"Lucida Grande,Bold"$266,253&amp;R&amp;"Helvetica,Regular"&amp;K000000
Workforce Develpment and 
InstItutional Advancement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9">
      <selection activeCell="F30" sqref="F30"/>
    </sheetView>
  </sheetViews>
  <sheetFormatPr defaultColWidth="7.33203125" defaultRowHeight="12.75"/>
  <cols>
    <col min="1" max="2" width="12.83203125" style="1" customWidth="1"/>
    <col min="3" max="3" width="14" style="5" customWidth="1"/>
    <col min="4" max="4" width="37.33203125" style="1" customWidth="1"/>
    <col min="5" max="5" width="16" style="6" customWidth="1"/>
    <col min="6" max="6" width="12.66015625" style="1" customWidth="1"/>
    <col min="7" max="16384" width="7.33203125" style="1" customWidth="1"/>
  </cols>
  <sheetData>
    <row r="1" spans="1:6" ht="13.5" customHeight="1">
      <c r="A1" s="24"/>
      <c r="B1" s="25"/>
      <c r="C1" s="26"/>
      <c r="D1" s="25"/>
      <c r="E1" s="27"/>
      <c r="F1" s="28"/>
    </row>
    <row r="2" spans="1:6" s="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</row>
    <row r="3" spans="1:8" ht="13.5" customHeight="1">
      <c r="A3" s="31"/>
      <c r="B3" s="13"/>
      <c r="C3" s="13"/>
      <c r="D3" s="13"/>
      <c r="E3" s="32"/>
      <c r="F3" s="33"/>
      <c r="G3" s="5"/>
      <c r="H3" s="5"/>
    </row>
    <row r="4" spans="1:8" ht="13.5" customHeight="1">
      <c r="A4" s="34" t="s">
        <v>11</v>
      </c>
      <c r="B4" s="11">
        <v>1000</v>
      </c>
      <c r="C4" s="11"/>
      <c r="D4" s="11" t="s">
        <v>1</v>
      </c>
      <c r="E4" s="12">
        <v>0</v>
      </c>
      <c r="F4" s="35">
        <f>SUM(E5:E7)</f>
        <v>0</v>
      </c>
      <c r="G4" s="5"/>
      <c r="H4" s="5"/>
    </row>
    <row r="5" spans="1:8" ht="13.5" customHeight="1">
      <c r="A5" s="36"/>
      <c r="B5" s="17"/>
      <c r="C5" s="17"/>
      <c r="D5" s="17"/>
      <c r="E5" s="80"/>
      <c r="F5" s="78" t="s">
        <v>2</v>
      </c>
      <c r="G5" s="5"/>
      <c r="H5" s="5"/>
    </row>
    <row r="6" spans="1:8" ht="13.5" customHeight="1">
      <c r="A6" s="36"/>
      <c r="B6" s="17"/>
      <c r="C6" s="38"/>
      <c r="D6" s="17"/>
      <c r="E6" s="14"/>
      <c r="F6" s="79"/>
      <c r="G6" s="5"/>
      <c r="H6" s="5"/>
    </row>
    <row r="7" spans="1:8" ht="13.5" customHeight="1">
      <c r="A7" s="36"/>
      <c r="B7" s="17"/>
      <c r="C7" s="17"/>
      <c r="D7" s="17"/>
      <c r="E7" s="14"/>
      <c r="F7" s="79"/>
      <c r="G7" s="5"/>
      <c r="H7" s="5"/>
    </row>
    <row r="8" spans="1:8" ht="13.5" customHeight="1">
      <c r="A8" s="34" t="s">
        <v>11</v>
      </c>
      <c r="B8" s="92">
        <v>2000</v>
      </c>
      <c r="C8" s="15"/>
      <c r="D8" s="11" t="s">
        <v>5</v>
      </c>
      <c r="E8" s="91">
        <v>0</v>
      </c>
      <c r="F8" s="35">
        <f>SUM(E9:E10)</f>
        <v>0</v>
      </c>
      <c r="G8" s="5"/>
      <c r="H8" s="5"/>
    </row>
    <row r="9" spans="1:6" s="5" customFormat="1" ht="13.5" customHeight="1">
      <c r="A9" s="74"/>
      <c r="B9" s="75"/>
      <c r="C9" s="75"/>
      <c r="D9" s="75"/>
      <c r="E9" s="80"/>
      <c r="F9" s="78"/>
    </row>
    <row r="10" spans="1:8" ht="13.5" customHeight="1">
      <c r="A10" s="36"/>
      <c r="B10" s="17"/>
      <c r="C10" s="17"/>
      <c r="D10" s="17"/>
      <c r="E10" s="40"/>
      <c r="F10" s="79"/>
      <c r="G10" s="5"/>
      <c r="H10" s="5"/>
    </row>
    <row r="11" spans="1:8" ht="13.5" customHeight="1">
      <c r="A11" s="34" t="s">
        <v>11</v>
      </c>
      <c r="B11" s="90">
        <v>3000</v>
      </c>
      <c r="C11" s="11"/>
      <c r="D11" s="11" t="s">
        <v>6</v>
      </c>
      <c r="E11" s="91">
        <v>0</v>
      </c>
      <c r="F11" s="35">
        <f>SUM(E12:E13)</f>
        <v>0</v>
      </c>
      <c r="G11" s="5"/>
      <c r="H11" s="5"/>
    </row>
    <row r="12" spans="1:6" s="5" customFormat="1" ht="13.5" customHeight="1">
      <c r="A12" s="76"/>
      <c r="B12" s="17"/>
      <c r="C12" s="17"/>
      <c r="D12" s="17"/>
      <c r="E12" s="80"/>
      <c r="F12" s="78"/>
    </row>
    <row r="13" spans="1:8" ht="13.5" customHeight="1">
      <c r="A13" s="42"/>
      <c r="B13" s="17"/>
      <c r="C13" s="17"/>
      <c r="D13" s="17"/>
      <c r="E13" s="14"/>
      <c r="F13" s="79"/>
      <c r="G13" s="5"/>
      <c r="H13" s="5"/>
    </row>
    <row r="14" spans="1:8" ht="13.5" customHeight="1">
      <c r="A14" s="34" t="s">
        <v>11</v>
      </c>
      <c r="B14" s="107">
        <v>4000</v>
      </c>
      <c r="C14" s="11"/>
      <c r="D14" s="11" t="s">
        <v>7</v>
      </c>
      <c r="E14" s="106">
        <v>7000</v>
      </c>
      <c r="F14" s="95">
        <f>SUM(E15:E36)</f>
        <v>8240.42</v>
      </c>
      <c r="G14" s="5"/>
      <c r="H14" s="5"/>
    </row>
    <row r="15" spans="1:8" ht="13.5" customHeight="1">
      <c r="A15" s="36">
        <v>40842</v>
      </c>
      <c r="B15" s="17">
        <v>4060</v>
      </c>
      <c r="C15" s="17" t="s">
        <v>142</v>
      </c>
      <c r="D15" s="236" t="s">
        <v>143</v>
      </c>
      <c r="E15" s="80">
        <v>376.28</v>
      </c>
      <c r="F15" s="82"/>
      <c r="G15" s="5"/>
      <c r="H15" s="5"/>
    </row>
    <row r="16" spans="1:8" ht="13.5" customHeight="1">
      <c r="A16" s="36">
        <v>40891</v>
      </c>
      <c r="B16" s="17">
        <v>4060</v>
      </c>
      <c r="C16" s="17" t="s">
        <v>183</v>
      </c>
      <c r="D16" s="236" t="s">
        <v>143</v>
      </c>
      <c r="E16" s="14">
        <v>300.15</v>
      </c>
      <c r="F16" s="82"/>
      <c r="G16" s="5"/>
      <c r="H16" s="5"/>
    </row>
    <row r="17" spans="1:8" ht="13.5" customHeight="1">
      <c r="A17" s="36">
        <v>40967</v>
      </c>
      <c r="B17" s="17">
        <v>4061</v>
      </c>
      <c r="C17" s="17" t="s">
        <v>247</v>
      </c>
      <c r="D17" s="17" t="s">
        <v>311</v>
      </c>
      <c r="E17" s="14">
        <v>100</v>
      </c>
      <c r="F17" s="141"/>
      <c r="G17" s="5"/>
      <c r="H17" s="5"/>
    </row>
    <row r="18" spans="1:8" ht="13.5" customHeight="1">
      <c r="A18" s="36">
        <v>40967</v>
      </c>
      <c r="B18" s="17">
        <v>4061</v>
      </c>
      <c r="C18" s="17" t="s">
        <v>247</v>
      </c>
      <c r="D18" s="17" t="s">
        <v>312</v>
      </c>
      <c r="E18" s="14">
        <v>110</v>
      </c>
      <c r="F18" s="141"/>
      <c r="G18" s="5"/>
      <c r="H18" s="5"/>
    </row>
    <row r="19" spans="1:8" ht="13.5" customHeight="1">
      <c r="A19" s="36">
        <v>40998</v>
      </c>
      <c r="B19" s="17">
        <v>4061</v>
      </c>
      <c r="C19" s="17" t="s">
        <v>286</v>
      </c>
      <c r="D19" s="17" t="s">
        <v>313</v>
      </c>
      <c r="E19" s="14">
        <v>6</v>
      </c>
      <c r="F19" s="141"/>
      <c r="G19" s="5"/>
      <c r="H19" s="5"/>
    </row>
    <row r="20" spans="1:8" ht="13.5" customHeight="1">
      <c r="A20" s="36">
        <v>41005</v>
      </c>
      <c r="B20" s="17">
        <v>4060</v>
      </c>
      <c r="C20" s="17" t="s">
        <v>289</v>
      </c>
      <c r="D20" s="236" t="s">
        <v>143</v>
      </c>
      <c r="E20" s="14">
        <v>262.09</v>
      </c>
      <c r="F20" s="141"/>
      <c r="G20" s="5"/>
      <c r="H20" s="5"/>
    </row>
    <row r="21" spans="1:8" ht="13.5" customHeight="1">
      <c r="A21" s="36">
        <v>41005</v>
      </c>
      <c r="B21" s="17">
        <v>4060</v>
      </c>
      <c r="C21" s="17" t="s">
        <v>290</v>
      </c>
      <c r="D21" s="236" t="s">
        <v>143</v>
      </c>
      <c r="E21" s="14">
        <v>312.11</v>
      </c>
      <c r="F21" s="141"/>
      <c r="G21" s="5"/>
      <c r="H21" s="5"/>
    </row>
    <row r="22" spans="1:8" ht="13.5" customHeight="1">
      <c r="A22" s="36">
        <v>41005</v>
      </c>
      <c r="B22" s="17">
        <v>4060</v>
      </c>
      <c r="C22" s="17" t="s">
        <v>291</v>
      </c>
      <c r="D22" s="236" t="s">
        <v>143</v>
      </c>
      <c r="E22" s="14">
        <v>262.09</v>
      </c>
      <c r="F22" s="141"/>
      <c r="G22" s="5"/>
      <c r="H22" s="5"/>
    </row>
    <row r="23" spans="1:8" ht="13.5" customHeight="1">
      <c r="A23" s="36">
        <v>41028</v>
      </c>
      <c r="B23" s="17">
        <v>4061</v>
      </c>
      <c r="C23" s="17" t="s">
        <v>333</v>
      </c>
      <c r="D23" s="17" t="s">
        <v>300</v>
      </c>
      <c r="E23" s="14">
        <v>421</v>
      </c>
      <c r="F23" s="155"/>
      <c r="G23" s="5"/>
      <c r="H23" s="5"/>
    </row>
    <row r="24" spans="1:8" ht="13.5" customHeight="1">
      <c r="A24" s="36">
        <v>41028</v>
      </c>
      <c r="B24" s="17">
        <v>4061</v>
      </c>
      <c r="C24" s="17" t="s">
        <v>310</v>
      </c>
      <c r="D24" s="17" t="s">
        <v>439</v>
      </c>
      <c r="E24" s="14">
        <v>130</v>
      </c>
      <c r="F24" s="155"/>
      <c r="G24" s="5"/>
      <c r="H24" s="5"/>
    </row>
    <row r="25" spans="1:8" ht="13.5" customHeight="1">
      <c r="A25" s="36">
        <v>41081</v>
      </c>
      <c r="B25" s="17">
        <v>4060</v>
      </c>
      <c r="C25" s="17" t="s">
        <v>410</v>
      </c>
      <c r="D25" s="236" t="s">
        <v>143</v>
      </c>
      <c r="E25" s="14">
        <v>365.4</v>
      </c>
      <c r="F25" s="155"/>
      <c r="G25" s="5"/>
      <c r="H25" s="5"/>
    </row>
    <row r="26" spans="1:8" ht="13.5" customHeight="1">
      <c r="A26" s="36">
        <v>41081</v>
      </c>
      <c r="B26" s="17">
        <v>4060</v>
      </c>
      <c r="C26" s="17" t="s">
        <v>411</v>
      </c>
      <c r="D26" s="236" t="s">
        <v>143</v>
      </c>
      <c r="E26" s="14">
        <v>365.4</v>
      </c>
      <c r="F26" s="155"/>
      <c r="G26" s="5"/>
      <c r="H26" s="5"/>
    </row>
    <row r="27" spans="1:8" ht="13.5" customHeight="1">
      <c r="A27" s="36">
        <v>41081</v>
      </c>
      <c r="B27" s="17">
        <v>4060</v>
      </c>
      <c r="C27" s="17" t="s">
        <v>412</v>
      </c>
      <c r="D27" s="236" t="s">
        <v>143</v>
      </c>
      <c r="E27" s="14">
        <v>365.4</v>
      </c>
      <c r="F27" s="155"/>
      <c r="G27" s="5"/>
      <c r="H27" s="5"/>
    </row>
    <row r="28" spans="1:8" ht="13.5" customHeight="1">
      <c r="A28" s="36">
        <v>41081</v>
      </c>
      <c r="B28" s="17">
        <v>4060</v>
      </c>
      <c r="C28" s="17" t="s">
        <v>413</v>
      </c>
      <c r="D28" s="236" t="s">
        <v>143</v>
      </c>
      <c r="E28" s="14">
        <v>365.4</v>
      </c>
      <c r="F28" s="155"/>
      <c r="G28" s="5"/>
      <c r="H28" s="5"/>
    </row>
    <row r="29" spans="1:8" ht="13.5" customHeight="1">
      <c r="A29" s="36">
        <v>41081</v>
      </c>
      <c r="B29" s="17">
        <v>4060</v>
      </c>
      <c r="C29" s="17" t="s">
        <v>414</v>
      </c>
      <c r="D29" s="236" t="s">
        <v>143</v>
      </c>
      <c r="E29" s="14">
        <v>365.4</v>
      </c>
      <c r="F29" s="155"/>
      <c r="G29" s="5"/>
      <c r="H29" s="5"/>
    </row>
    <row r="30" spans="1:8" ht="13.5" customHeight="1">
      <c r="A30" s="36">
        <v>41081</v>
      </c>
      <c r="B30" s="17">
        <v>4060</v>
      </c>
      <c r="C30" s="17" t="s">
        <v>415</v>
      </c>
      <c r="D30" s="236" t="s">
        <v>143</v>
      </c>
      <c r="E30" s="14">
        <v>365.4</v>
      </c>
      <c r="F30" s="155"/>
      <c r="G30" s="5"/>
      <c r="H30" s="5"/>
    </row>
    <row r="31" spans="1:8" ht="13.5" customHeight="1">
      <c r="A31" s="36">
        <v>41088</v>
      </c>
      <c r="B31" s="17">
        <v>4060</v>
      </c>
      <c r="C31" s="17" t="s">
        <v>521</v>
      </c>
      <c r="D31" s="236" t="s">
        <v>422</v>
      </c>
      <c r="E31" s="14">
        <v>3364.64</v>
      </c>
      <c r="F31" s="155"/>
      <c r="G31" s="5"/>
      <c r="H31" s="5"/>
    </row>
    <row r="32" spans="1:8" ht="13.5" customHeight="1">
      <c r="A32" s="36">
        <v>41088</v>
      </c>
      <c r="B32" s="17">
        <v>4060</v>
      </c>
      <c r="C32" s="17" t="s">
        <v>522</v>
      </c>
      <c r="D32" s="236" t="s">
        <v>429</v>
      </c>
      <c r="E32" s="14">
        <v>368.66</v>
      </c>
      <c r="F32" s="155"/>
      <c r="G32" s="5"/>
      <c r="H32" s="5"/>
    </row>
    <row r="33" spans="1:8" ht="13.5" customHeight="1">
      <c r="A33" s="36">
        <v>41089</v>
      </c>
      <c r="B33" s="17">
        <v>4061</v>
      </c>
      <c r="C33" s="17" t="s">
        <v>438</v>
      </c>
      <c r="D33" s="236" t="s">
        <v>523</v>
      </c>
      <c r="E33" s="14">
        <v>35</v>
      </c>
      <c r="F33" s="155"/>
      <c r="G33" s="5"/>
      <c r="H33" s="5"/>
    </row>
    <row r="34" spans="1:8" ht="13.5" customHeight="1">
      <c r="A34" s="36"/>
      <c r="B34" s="17"/>
      <c r="C34" s="17"/>
      <c r="D34" s="236"/>
      <c r="E34" s="14"/>
      <c r="F34" s="155"/>
      <c r="G34" s="5"/>
      <c r="H34" s="5"/>
    </row>
    <row r="35" spans="1:8" ht="13.5" customHeight="1">
      <c r="A35" s="36"/>
      <c r="B35" s="17"/>
      <c r="C35" s="17"/>
      <c r="D35" s="236"/>
      <c r="E35" s="14"/>
      <c r="F35" s="155"/>
      <c r="G35" s="5"/>
      <c r="H35" s="5"/>
    </row>
    <row r="36" spans="1:8" ht="13.5" customHeight="1">
      <c r="A36" s="338"/>
      <c r="B36" s="296"/>
      <c r="C36" s="296"/>
      <c r="D36" s="337"/>
      <c r="E36" s="309"/>
      <c r="F36" s="79"/>
      <c r="G36" s="5"/>
      <c r="H36" s="5"/>
    </row>
    <row r="37" spans="1:8" ht="13.5" customHeight="1">
      <c r="A37" s="43" t="s">
        <v>11</v>
      </c>
      <c r="B37" s="107">
        <v>5000</v>
      </c>
      <c r="C37" s="11"/>
      <c r="D37" s="11" t="s">
        <v>8</v>
      </c>
      <c r="E37" s="106">
        <v>22000</v>
      </c>
      <c r="F37" s="44">
        <f>SUM(E38:E48)</f>
        <v>0</v>
      </c>
      <c r="G37" s="5"/>
      <c r="H37" s="5"/>
    </row>
    <row r="38" spans="1:8" ht="13.5" customHeight="1">
      <c r="A38" s="171"/>
      <c r="B38" s="156"/>
      <c r="C38" s="197"/>
      <c r="D38" s="212"/>
      <c r="E38" s="215"/>
      <c r="F38" s="141"/>
      <c r="G38" s="5"/>
      <c r="H38" s="5"/>
    </row>
    <row r="39" spans="1:8" ht="13.5" customHeight="1">
      <c r="A39" s="36"/>
      <c r="B39" s="17"/>
      <c r="C39" s="38"/>
      <c r="D39" s="17"/>
      <c r="E39" s="126"/>
      <c r="F39" s="141"/>
      <c r="G39" s="5"/>
      <c r="H39" s="5"/>
    </row>
    <row r="40" spans="1:8" ht="13.5" customHeight="1">
      <c r="A40" s="36"/>
      <c r="B40" s="17"/>
      <c r="C40" s="99"/>
      <c r="D40" s="17"/>
      <c r="E40" s="126"/>
      <c r="F40" s="141"/>
      <c r="G40" s="5"/>
      <c r="H40" s="5"/>
    </row>
    <row r="41" spans="1:8" ht="13.5" customHeight="1">
      <c r="A41" s="36"/>
      <c r="B41" s="17"/>
      <c r="C41" s="99"/>
      <c r="D41" s="17"/>
      <c r="E41" s="45"/>
      <c r="F41" s="79"/>
      <c r="G41" s="5"/>
      <c r="H41" s="5"/>
    </row>
    <row r="42" spans="1:8" ht="13.5" customHeight="1">
      <c r="A42" s="36"/>
      <c r="B42" s="17"/>
      <c r="C42" s="99"/>
      <c r="D42" s="17"/>
      <c r="E42" s="45"/>
      <c r="F42" s="79"/>
      <c r="G42" s="5"/>
      <c r="H42" s="5"/>
    </row>
    <row r="43" spans="1:8" ht="13.5" customHeight="1">
      <c r="A43" s="36"/>
      <c r="B43" s="17"/>
      <c r="C43" s="99"/>
      <c r="D43" s="17"/>
      <c r="E43" s="45"/>
      <c r="F43" s="79"/>
      <c r="G43" s="5"/>
      <c r="H43" s="5"/>
    </row>
    <row r="44" spans="1:8" ht="13.5" customHeight="1">
      <c r="A44" s="36"/>
      <c r="B44" s="17"/>
      <c r="C44" s="99"/>
      <c r="D44" s="17"/>
      <c r="E44" s="45"/>
      <c r="F44" s="79"/>
      <c r="G44" s="5"/>
      <c r="H44" s="5"/>
    </row>
    <row r="45" spans="1:8" ht="13.5" customHeight="1">
      <c r="A45" s="36"/>
      <c r="B45" s="17"/>
      <c r="C45" s="99"/>
      <c r="D45" s="17"/>
      <c r="E45" s="45"/>
      <c r="F45" s="79"/>
      <c r="G45" s="5"/>
      <c r="H45" s="5"/>
    </row>
    <row r="46" spans="1:8" ht="13.5" customHeight="1">
      <c r="A46" s="36"/>
      <c r="B46" s="17"/>
      <c r="C46" s="99"/>
      <c r="D46" s="17"/>
      <c r="E46" s="45"/>
      <c r="F46" s="79"/>
      <c r="G46" s="5"/>
      <c r="H46" s="5"/>
    </row>
    <row r="47" spans="1:8" ht="13.5" customHeight="1">
      <c r="A47" s="36"/>
      <c r="B47" s="17"/>
      <c r="C47" s="99"/>
      <c r="D47" s="17"/>
      <c r="E47" s="45"/>
      <c r="F47" s="79"/>
      <c r="G47" s="5"/>
      <c r="H47" s="5"/>
    </row>
    <row r="48" spans="1:6" s="5" customFormat="1" ht="13.5" customHeight="1">
      <c r="A48" s="46"/>
      <c r="B48" s="47"/>
      <c r="C48" s="47"/>
      <c r="D48" s="47"/>
      <c r="E48" s="48"/>
      <c r="F48" s="79"/>
    </row>
    <row r="49" spans="1:8" ht="13.5" customHeight="1">
      <c r="A49" s="49" t="s">
        <v>11</v>
      </c>
      <c r="B49" s="15">
        <v>6000</v>
      </c>
      <c r="C49" s="15"/>
      <c r="D49" s="15" t="s">
        <v>0</v>
      </c>
      <c r="E49" s="12">
        <v>0</v>
      </c>
      <c r="F49" s="44">
        <f>SUM(E50:E52)</f>
        <v>0</v>
      </c>
      <c r="G49" s="5"/>
      <c r="H49" s="5"/>
    </row>
    <row r="50" spans="1:8" ht="13.5" customHeight="1">
      <c r="A50" s="50" t="s">
        <v>2</v>
      </c>
      <c r="B50" s="47" t="s">
        <v>2</v>
      </c>
      <c r="C50" s="38"/>
      <c r="D50" s="47" t="s">
        <v>2</v>
      </c>
      <c r="E50" s="80"/>
      <c r="F50" s="79" t="s">
        <v>2</v>
      </c>
      <c r="G50" s="18" t="s">
        <v>2</v>
      </c>
      <c r="H50" s="5"/>
    </row>
    <row r="51" spans="1:8" ht="13.5" customHeight="1">
      <c r="A51" s="50"/>
      <c r="B51" s="47"/>
      <c r="C51" s="47"/>
      <c r="D51" s="47"/>
      <c r="E51" s="51"/>
      <c r="F51" s="79"/>
      <c r="G51" s="18"/>
      <c r="H51" s="5"/>
    </row>
    <row r="52" spans="1:8" s="22" customFormat="1" ht="13.5" customHeight="1" thickBot="1">
      <c r="A52" s="52"/>
      <c r="B52" s="19"/>
      <c r="C52" s="19"/>
      <c r="D52" s="19"/>
      <c r="E52" s="20"/>
      <c r="F52" s="83"/>
      <c r="G52" s="13"/>
      <c r="H52" s="13"/>
    </row>
    <row r="53" spans="1:8" ht="13.5" customHeight="1">
      <c r="A53" s="50"/>
      <c r="B53" s="47"/>
      <c r="C53" s="47"/>
      <c r="D53" s="47"/>
      <c r="E53" s="54"/>
      <c r="F53" s="33"/>
      <c r="G53" s="5"/>
      <c r="H53" s="5"/>
    </row>
    <row r="54" spans="1:8" ht="13.5" customHeight="1">
      <c r="A54" s="41"/>
      <c r="B54" s="13"/>
      <c r="C54" s="13"/>
      <c r="D54" s="85" t="s">
        <v>18</v>
      </c>
      <c r="E54" s="68">
        <f>SUM(E4+E8+E11+E14+E37+E49)</f>
        <v>29000</v>
      </c>
      <c r="F54" s="33"/>
      <c r="G54" s="5"/>
      <c r="H54" s="5"/>
    </row>
    <row r="55" spans="1:8" ht="13.5" customHeight="1">
      <c r="A55" s="41"/>
      <c r="B55" s="13"/>
      <c r="C55" s="13"/>
      <c r="D55" s="86"/>
      <c r="E55" s="87"/>
      <c r="F55" s="33"/>
      <c r="G55" s="5"/>
      <c r="H55" s="5"/>
    </row>
    <row r="56" spans="1:8" ht="13.5" customHeight="1">
      <c r="A56" s="41"/>
      <c r="B56" s="13"/>
      <c r="C56" s="13"/>
      <c r="D56" s="85" t="s">
        <v>50</v>
      </c>
      <c r="E56" s="68">
        <f>SUM(F49+F37+F14+F11+F8+F4)</f>
        <v>8240.42</v>
      </c>
      <c r="F56" s="33" t="s">
        <v>2</v>
      </c>
      <c r="G56" s="5"/>
      <c r="H56" s="5"/>
    </row>
    <row r="57" spans="1:8" ht="13.5" customHeight="1">
      <c r="A57" s="41"/>
      <c r="B57" s="13"/>
      <c r="C57" s="13"/>
      <c r="D57" s="86"/>
      <c r="E57" s="87"/>
      <c r="F57" s="33"/>
      <c r="G57" s="5"/>
      <c r="H57" s="5"/>
    </row>
    <row r="58" spans="1:8" ht="13.5" customHeight="1">
      <c r="A58" s="41"/>
      <c r="B58" s="13"/>
      <c r="C58" s="13"/>
      <c r="D58" s="85" t="s">
        <v>51</v>
      </c>
      <c r="E58" s="88">
        <f>SUM(E54-E56)</f>
        <v>20759.58</v>
      </c>
      <c r="F58" s="33"/>
      <c r="G58" s="5"/>
      <c r="H58" s="5"/>
    </row>
    <row r="59" spans="1:8" ht="13.5" customHeight="1">
      <c r="A59" s="41"/>
      <c r="B59" s="13"/>
      <c r="C59" s="13"/>
      <c r="D59" s="85"/>
      <c r="E59" s="68"/>
      <c r="F59" s="33"/>
      <c r="G59" s="5"/>
      <c r="H59" s="5"/>
    </row>
    <row r="60" spans="1:8" ht="13.5" customHeight="1">
      <c r="A60" s="41"/>
      <c r="B60" s="13"/>
      <c r="C60" s="13"/>
      <c r="D60" s="85" t="s">
        <v>31</v>
      </c>
      <c r="E60" s="89">
        <f>SUM(E56/E54)</f>
        <v>0.28415241379310346</v>
      </c>
      <c r="F60" s="33"/>
      <c r="G60" s="5"/>
      <c r="H60" s="5"/>
    </row>
    <row r="61" spans="1:6" ht="12.75" thickBot="1">
      <c r="A61" s="57"/>
      <c r="B61" s="58"/>
      <c r="C61" s="21"/>
      <c r="D61" s="58"/>
      <c r="E61" s="59"/>
      <c r="F61" s="60"/>
    </row>
  </sheetData>
  <sheetProtection/>
  <printOptions gridLines="1" horizontalCentered="1"/>
  <pageMargins left="0.75" right="0.75" top="1.25" bottom="1" header="0.5" footer="0.5"/>
  <pageSetup fitToHeight="1" fitToWidth="1" orientation="portrait" scale="75"/>
  <headerFooter alignWithMargins="0">
    <oddHeader>&amp;L&amp;"Helvetica,Bold"FOOTHILL COLLEGE&amp;C&amp;"Helvetica,Bold"&amp;12PERKINS IC 2015-2016
4th Quarter Report
MARKETING
ACROSS CTE PROGRAM 02
INDEX: 1PC122, FO-P: 135016-160001-664000
&amp;R&amp;"Helvetica,Bold"HANSTEIN
</oddHeader>
    <oddFooter>&amp;L&amp;"Helvetica,Regular"&amp;8&amp;K000000&amp;D&amp;C&amp;"Helvetica,Bold"&amp;12&amp;K000000
&amp;R&amp;"Helvetica,Regular"&amp;8&amp;K000000
Workforce Development and Instiutional Advancement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26">
      <selection activeCell="D55" sqref="D55"/>
    </sheetView>
  </sheetViews>
  <sheetFormatPr defaultColWidth="5.5" defaultRowHeight="12.75"/>
  <cols>
    <col min="1" max="2" width="12.83203125" style="1" customWidth="1"/>
    <col min="3" max="3" width="14" style="5" customWidth="1"/>
    <col min="4" max="4" width="37.33203125" style="1" customWidth="1"/>
    <col min="5" max="5" width="16" style="6" customWidth="1"/>
    <col min="6" max="6" width="12.66015625" style="1" customWidth="1"/>
    <col min="7" max="16384" width="5.5" style="1" customWidth="1"/>
  </cols>
  <sheetData>
    <row r="1" spans="1:6" ht="13.5" customHeight="1">
      <c r="A1" s="24"/>
      <c r="B1" s="25"/>
      <c r="C1" s="26"/>
      <c r="D1" s="25"/>
      <c r="E1" s="27"/>
      <c r="F1" s="28"/>
    </row>
    <row r="2" spans="1:6" s="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</row>
    <row r="3" spans="1:8" ht="13.5" customHeight="1">
      <c r="A3" s="31"/>
      <c r="B3" s="13"/>
      <c r="C3" s="13"/>
      <c r="D3" s="13"/>
      <c r="E3" s="32"/>
      <c r="F3" s="33"/>
      <c r="G3" s="5"/>
      <c r="H3" s="5"/>
    </row>
    <row r="4" spans="1:8" ht="13.5" customHeight="1">
      <c r="A4" s="34" t="s">
        <v>11</v>
      </c>
      <c r="B4" s="11">
        <v>1000</v>
      </c>
      <c r="C4" s="11"/>
      <c r="D4" s="11" t="s">
        <v>1</v>
      </c>
      <c r="E4" s="12">
        <v>0</v>
      </c>
      <c r="F4" s="35">
        <f>SUM(E5:E7)</f>
        <v>0</v>
      </c>
      <c r="G4" s="5"/>
      <c r="H4" s="5"/>
    </row>
    <row r="5" spans="1:8" ht="13.5" customHeight="1">
      <c r="A5" s="36"/>
      <c r="B5" s="17"/>
      <c r="C5" s="17"/>
      <c r="D5" s="17"/>
      <c r="E5" s="80"/>
      <c r="F5" s="78" t="s">
        <v>2</v>
      </c>
      <c r="G5" s="5"/>
      <c r="H5" s="5"/>
    </row>
    <row r="6" spans="1:8" ht="13.5" customHeight="1">
      <c r="A6" s="36"/>
      <c r="B6" s="17"/>
      <c r="C6" s="38"/>
      <c r="D6" s="17"/>
      <c r="E6" s="14"/>
      <c r="F6" s="79"/>
      <c r="G6" s="5"/>
      <c r="H6" s="5"/>
    </row>
    <row r="7" spans="1:8" ht="13.5" customHeight="1">
      <c r="A7" s="36"/>
      <c r="B7" s="17"/>
      <c r="C7" s="17"/>
      <c r="D7" s="17"/>
      <c r="E7" s="14"/>
      <c r="F7" s="79"/>
      <c r="G7" s="5"/>
      <c r="H7" s="5"/>
    </row>
    <row r="8" spans="1:8" ht="13.5" customHeight="1">
      <c r="A8" s="34" t="s">
        <v>11</v>
      </c>
      <c r="B8" s="105">
        <v>2000</v>
      </c>
      <c r="C8" s="15"/>
      <c r="D8" s="11" t="s">
        <v>5</v>
      </c>
      <c r="E8" s="106">
        <v>10000</v>
      </c>
      <c r="F8" s="35">
        <f>SUM(E9:E18)</f>
        <v>5483</v>
      </c>
      <c r="G8" s="5"/>
      <c r="H8" s="5"/>
    </row>
    <row r="9" spans="1:6" s="5" customFormat="1" ht="13.5" customHeight="1">
      <c r="A9" s="74">
        <v>40876</v>
      </c>
      <c r="B9" s="75">
        <v>2310</v>
      </c>
      <c r="C9" s="75" t="s">
        <v>174</v>
      </c>
      <c r="D9" s="75" t="s">
        <v>184</v>
      </c>
      <c r="E9" s="80">
        <v>495</v>
      </c>
      <c r="F9" s="78"/>
    </row>
    <row r="10" spans="1:6" s="5" customFormat="1" ht="13.5" customHeight="1">
      <c r="A10" s="74">
        <v>40876</v>
      </c>
      <c r="B10" s="75">
        <v>2310</v>
      </c>
      <c r="C10" s="75" t="s">
        <v>174</v>
      </c>
      <c r="D10" s="75" t="s">
        <v>185</v>
      </c>
      <c r="E10" s="80">
        <v>350</v>
      </c>
      <c r="F10" s="78"/>
    </row>
    <row r="11" spans="1:6" s="5" customFormat="1" ht="13.5" customHeight="1">
      <c r="A11" s="74">
        <v>40907</v>
      </c>
      <c r="B11" s="75">
        <v>2310</v>
      </c>
      <c r="C11" s="75" t="s">
        <v>218</v>
      </c>
      <c r="D11" s="75" t="s">
        <v>207</v>
      </c>
      <c r="E11" s="40">
        <v>300</v>
      </c>
      <c r="F11" s="79"/>
    </row>
    <row r="12" spans="1:6" s="5" customFormat="1" ht="13.5" customHeight="1">
      <c r="A12" s="36">
        <v>40938</v>
      </c>
      <c r="B12" s="17">
        <v>2310</v>
      </c>
      <c r="C12" s="75" t="s">
        <v>223</v>
      </c>
      <c r="D12" s="75" t="s">
        <v>230</v>
      </c>
      <c r="E12" s="40">
        <v>636</v>
      </c>
      <c r="F12" s="79"/>
    </row>
    <row r="13" spans="1:6" s="5" customFormat="1" ht="13.5" customHeight="1">
      <c r="A13" s="36">
        <v>40967</v>
      </c>
      <c r="B13" s="17">
        <v>2310</v>
      </c>
      <c r="C13" s="17" t="s">
        <v>256</v>
      </c>
      <c r="D13" s="75" t="s">
        <v>259</v>
      </c>
      <c r="E13" s="40">
        <v>798</v>
      </c>
      <c r="F13" s="79"/>
    </row>
    <row r="14" spans="1:6" s="5" customFormat="1" ht="13.5" customHeight="1">
      <c r="A14" s="36">
        <v>40998</v>
      </c>
      <c r="B14" s="17">
        <v>2310</v>
      </c>
      <c r="C14" s="17" t="s">
        <v>287</v>
      </c>
      <c r="D14" s="75" t="s">
        <v>278</v>
      </c>
      <c r="E14" s="40">
        <v>576</v>
      </c>
      <c r="F14" s="79"/>
    </row>
    <row r="15" spans="1:6" s="5" customFormat="1" ht="13.5" customHeight="1">
      <c r="A15" s="36">
        <v>41029</v>
      </c>
      <c r="B15" s="17">
        <v>2310</v>
      </c>
      <c r="C15" s="17" t="s">
        <v>329</v>
      </c>
      <c r="D15" s="75" t="s">
        <v>334</v>
      </c>
      <c r="E15" s="40">
        <v>564</v>
      </c>
      <c r="F15" s="79"/>
    </row>
    <row r="16" spans="1:6" s="5" customFormat="1" ht="13.5" customHeight="1">
      <c r="A16" s="36">
        <v>41059</v>
      </c>
      <c r="B16" s="17">
        <v>2310</v>
      </c>
      <c r="C16" s="17" t="s">
        <v>374</v>
      </c>
      <c r="D16" s="75" t="s">
        <v>369</v>
      </c>
      <c r="E16" s="40">
        <v>936</v>
      </c>
      <c r="F16" s="79"/>
    </row>
    <row r="17" spans="1:6" s="5" customFormat="1" ht="13.5" customHeight="1">
      <c r="A17" s="36">
        <v>41089</v>
      </c>
      <c r="B17" s="17">
        <v>2310</v>
      </c>
      <c r="C17" s="17" t="s">
        <v>442</v>
      </c>
      <c r="D17" s="75" t="s">
        <v>524</v>
      </c>
      <c r="E17" s="40">
        <v>828</v>
      </c>
      <c r="F17" s="79"/>
    </row>
    <row r="18" spans="1:8" ht="13.5" customHeight="1">
      <c r="A18" s="36"/>
      <c r="B18" s="17"/>
      <c r="C18" s="17"/>
      <c r="D18" s="307"/>
      <c r="E18" s="308"/>
      <c r="F18" s="79"/>
      <c r="G18" s="5"/>
      <c r="H18" s="5"/>
    </row>
    <row r="19" spans="1:8" ht="13.5" customHeight="1">
      <c r="A19" s="34" t="s">
        <v>11</v>
      </c>
      <c r="B19" s="107">
        <v>3000</v>
      </c>
      <c r="C19" s="11"/>
      <c r="D19" s="11" t="s">
        <v>6</v>
      </c>
      <c r="E19" s="106">
        <v>1000</v>
      </c>
      <c r="F19" s="35">
        <f>SUM(E20:E28)</f>
        <v>71.83</v>
      </c>
      <c r="G19" s="5"/>
      <c r="H19" s="5"/>
    </row>
    <row r="20" spans="1:6" s="5" customFormat="1" ht="13.5" customHeight="1">
      <c r="A20" s="74">
        <v>40876</v>
      </c>
      <c r="B20" s="75">
        <v>3200</v>
      </c>
      <c r="C20" s="75" t="s">
        <v>174</v>
      </c>
      <c r="D20" s="75" t="s">
        <v>184</v>
      </c>
      <c r="E20" s="80">
        <v>6.48</v>
      </c>
      <c r="F20" s="78"/>
    </row>
    <row r="21" spans="1:6" s="5" customFormat="1" ht="13.5" customHeight="1">
      <c r="A21" s="74">
        <v>40876</v>
      </c>
      <c r="B21" s="75">
        <v>3200</v>
      </c>
      <c r="C21" s="75" t="s">
        <v>174</v>
      </c>
      <c r="D21" s="75" t="s">
        <v>185</v>
      </c>
      <c r="E21" s="81">
        <v>4.59</v>
      </c>
      <c r="F21" s="78"/>
    </row>
    <row r="22" spans="1:6" s="5" customFormat="1" ht="13.5" customHeight="1">
      <c r="A22" s="74">
        <v>40907</v>
      </c>
      <c r="B22" s="75">
        <v>3200</v>
      </c>
      <c r="C22" s="75" t="s">
        <v>218</v>
      </c>
      <c r="D22" s="75" t="s">
        <v>207</v>
      </c>
      <c r="E22" s="14">
        <v>3.93</v>
      </c>
      <c r="F22" s="79"/>
    </row>
    <row r="23" spans="1:6" s="5" customFormat="1" ht="13.5" customHeight="1">
      <c r="A23" s="97">
        <v>40938</v>
      </c>
      <c r="B23" s="75">
        <v>3200</v>
      </c>
      <c r="C23" s="75" t="s">
        <v>223</v>
      </c>
      <c r="D23" s="75" t="s">
        <v>230</v>
      </c>
      <c r="E23" s="14">
        <v>8.33</v>
      </c>
      <c r="F23" s="79"/>
    </row>
    <row r="24" spans="1:6" s="5" customFormat="1" ht="13.5" customHeight="1">
      <c r="A24" s="36">
        <v>40967</v>
      </c>
      <c r="B24" s="17">
        <v>3200</v>
      </c>
      <c r="C24" s="17" t="s">
        <v>256</v>
      </c>
      <c r="D24" s="75" t="s">
        <v>259</v>
      </c>
      <c r="E24" s="14">
        <v>10.45</v>
      </c>
      <c r="F24" s="79"/>
    </row>
    <row r="25" spans="1:6" s="5" customFormat="1" ht="13.5" customHeight="1">
      <c r="A25" s="36">
        <v>40998</v>
      </c>
      <c r="B25" s="17">
        <v>3200</v>
      </c>
      <c r="C25" s="17" t="s">
        <v>287</v>
      </c>
      <c r="D25" s="75" t="s">
        <v>278</v>
      </c>
      <c r="E25" s="14">
        <v>7.55</v>
      </c>
      <c r="F25" s="79"/>
    </row>
    <row r="26" spans="1:6" s="5" customFormat="1" ht="13.5" customHeight="1">
      <c r="A26" s="36">
        <v>41029</v>
      </c>
      <c r="B26" s="17">
        <v>3200</v>
      </c>
      <c r="C26" s="17" t="s">
        <v>329</v>
      </c>
      <c r="D26" s="75" t="s">
        <v>334</v>
      </c>
      <c r="E26" s="14">
        <v>7.39</v>
      </c>
      <c r="F26" s="79"/>
    </row>
    <row r="27" spans="1:6" s="5" customFormat="1" ht="13.5" customHeight="1">
      <c r="A27" s="36">
        <v>41059</v>
      </c>
      <c r="B27" s="17">
        <v>3200</v>
      </c>
      <c r="C27" s="17" t="s">
        <v>374</v>
      </c>
      <c r="D27" s="75" t="s">
        <v>369</v>
      </c>
      <c r="E27" s="14">
        <v>12.26</v>
      </c>
      <c r="F27" s="79"/>
    </row>
    <row r="28" spans="1:8" ht="13.5" customHeight="1">
      <c r="A28" s="36">
        <v>41089</v>
      </c>
      <c r="B28" s="17">
        <v>3200</v>
      </c>
      <c r="C28" s="17" t="s">
        <v>442</v>
      </c>
      <c r="D28" s="75" t="s">
        <v>524</v>
      </c>
      <c r="E28" s="14">
        <v>10.85</v>
      </c>
      <c r="F28" s="79"/>
      <c r="G28" s="5"/>
      <c r="H28" s="5"/>
    </row>
    <row r="29" spans="1:8" ht="13.5" customHeight="1">
      <c r="A29" s="34" t="s">
        <v>11</v>
      </c>
      <c r="B29" s="148">
        <v>4000</v>
      </c>
      <c r="C29" s="11"/>
      <c r="D29" s="11" t="s">
        <v>7</v>
      </c>
      <c r="E29" s="147">
        <v>5000</v>
      </c>
      <c r="F29" s="35">
        <f>SUM(E30:E36)</f>
        <v>9521.09</v>
      </c>
      <c r="G29" s="5"/>
      <c r="H29" s="5"/>
    </row>
    <row r="30" spans="1:8" ht="13.5" customHeight="1">
      <c r="A30" s="36">
        <v>40835</v>
      </c>
      <c r="B30" s="17">
        <v>4026</v>
      </c>
      <c r="C30" s="17" t="s">
        <v>144</v>
      </c>
      <c r="D30" s="17" t="s">
        <v>145</v>
      </c>
      <c r="E30" s="80">
        <v>4557.71</v>
      </c>
      <c r="F30" s="82"/>
      <c r="G30" s="5"/>
      <c r="H30" s="5"/>
    </row>
    <row r="31" spans="1:8" ht="13.5" customHeight="1">
      <c r="A31" s="36">
        <v>41038</v>
      </c>
      <c r="B31" s="17">
        <v>4026</v>
      </c>
      <c r="C31" s="17" t="s">
        <v>335</v>
      </c>
      <c r="D31" s="17" t="s">
        <v>316</v>
      </c>
      <c r="E31" s="14">
        <v>1342.88</v>
      </c>
      <c r="F31" s="82"/>
      <c r="G31" s="5"/>
      <c r="H31" s="5"/>
    </row>
    <row r="32" spans="1:8" ht="13.5" customHeight="1">
      <c r="A32" s="36">
        <v>41052</v>
      </c>
      <c r="B32" s="17">
        <v>4026</v>
      </c>
      <c r="C32" s="17" t="s">
        <v>363</v>
      </c>
      <c r="D32" s="17" t="s">
        <v>317</v>
      </c>
      <c r="E32" s="14">
        <v>3087.64</v>
      </c>
      <c r="F32" s="79"/>
      <c r="G32" s="5"/>
      <c r="H32" s="5"/>
    </row>
    <row r="33" spans="1:8" ht="13.5" customHeight="1">
      <c r="A33" s="36">
        <v>41060</v>
      </c>
      <c r="B33" s="17">
        <v>4026</v>
      </c>
      <c r="C33" s="17" t="s">
        <v>364</v>
      </c>
      <c r="D33" s="17" t="s">
        <v>337</v>
      </c>
      <c r="E33" s="14">
        <v>532.86</v>
      </c>
      <c r="F33" s="79"/>
      <c r="G33" s="5"/>
      <c r="H33" s="5"/>
    </row>
    <row r="34" spans="1:8" ht="13.5" customHeight="1">
      <c r="A34" s="322"/>
      <c r="B34" s="296"/>
      <c r="C34" s="94"/>
      <c r="D34" s="296"/>
      <c r="E34" s="309"/>
      <c r="F34" s="79"/>
      <c r="G34" s="5"/>
      <c r="H34" s="5"/>
    </row>
    <row r="35" spans="1:8" ht="13.5" customHeight="1">
      <c r="A35" s="93"/>
      <c r="B35" s="296"/>
      <c r="C35" s="17"/>
      <c r="D35" s="296"/>
      <c r="E35" s="309"/>
      <c r="F35" s="79"/>
      <c r="G35" s="5"/>
      <c r="H35" s="5"/>
    </row>
    <row r="36" spans="1:8" ht="13.5" customHeight="1">
      <c r="A36" s="93"/>
      <c r="B36" s="94"/>
      <c r="C36" s="94"/>
      <c r="D36" s="296"/>
      <c r="E36" s="309"/>
      <c r="F36" s="79"/>
      <c r="G36" s="5"/>
      <c r="H36" s="5"/>
    </row>
    <row r="37" spans="1:8" ht="13.5" customHeight="1" thickBot="1">
      <c r="A37" s="43" t="s">
        <v>11</v>
      </c>
      <c r="B37" s="107">
        <v>5000</v>
      </c>
      <c r="C37" s="11"/>
      <c r="D37" s="11" t="s">
        <v>8</v>
      </c>
      <c r="E37" s="106">
        <v>7000</v>
      </c>
      <c r="F37" s="217">
        <f>SUM(E38:E41)</f>
        <v>1500</v>
      </c>
      <c r="G37" s="5"/>
      <c r="H37" s="5"/>
    </row>
    <row r="38" spans="1:8" ht="13.5" customHeight="1" thickBot="1">
      <c r="A38" s="36">
        <v>40968</v>
      </c>
      <c r="B38" s="17">
        <v>5908</v>
      </c>
      <c r="C38" s="235" t="s">
        <v>249</v>
      </c>
      <c r="D38" s="236" t="s">
        <v>248</v>
      </c>
      <c r="E38" s="80">
        <v>1500</v>
      </c>
      <c r="F38" s="218"/>
      <c r="G38" s="5"/>
      <c r="H38" s="5"/>
    </row>
    <row r="39" spans="1:8" ht="13.5" customHeight="1">
      <c r="A39" s="36"/>
      <c r="B39" s="17"/>
      <c r="C39" s="38"/>
      <c r="D39" s="17"/>
      <c r="E39" s="45"/>
      <c r="F39" s="79"/>
      <c r="G39" s="5"/>
      <c r="H39" s="5"/>
    </row>
    <row r="40" spans="1:8" ht="13.5" customHeight="1">
      <c r="A40" s="36"/>
      <c r="B40" s="17"/>
      <c r="C40" s="38"/>
      <c r="D40" s="17"/>
      <c r="E40" s="45"/>
      <c r="F40" s="79"/>
      <c r="G40" s="5"/>
      <c r="H40" s="5"/>
    </row>
    <row r="41" spans="1:6" s="5" customFormat="1" ht="13.5" customHeight="1">
      <c r="A41" s="46"/>
      <c r="B41" s="47"/>
      <c r="C41" s="47"/>
      <c r="D41" s="47"/>
      <c r="E41" s="48"/>
      <c r="F41" s="79"/>
    </row>
    <row r="42" spans="1:8" ht="13.5" customHeight="1">
      <c r="A42" s="49" t="s">
        <v>11</v>
      </c>
      <c r="B42" s="216">
        <v>6000</v>
      </c>
      <c r="C42" s="15"/>
      <c r="D42" s="15" t="s">
        <v>0</v>
      </c>
      <c r="E42" s="213">
        <v>0</v>
      </c>
      <c r="F42" s="96">
        <f>SUM(E43:E45)</f>
        <v>6011.22</v>
      </c>
      <c r="G42" s="5"/>
      <c r="H42" s="5"/>
    </row>
    <row r="43" spans="1:8" ht="13.5" customHeight="1">
      <c r="A43" s="50">
        <v>41024</v>
      </c>
      <c r="B43" s="47">
        <v>6420</v>
      </c>
      <c r="C43" s="47" t="s">
        <v>314</v>
      </c>
      <c r="D43" s="47" t="s">
        <v>315</v>
      </c>
      <c r="E43" s="80">
        <v>4676.25</v>
      </c>
      <c r="F43" s="79" t="s">
        <v>2</v>
      </c>
      <c r="G43" s="18" t="s">
        <v>2</v>
      </c>
      <c r="H43" s="5"/>
    </row>
    <row r="44" spans="1:8" ht="13.5" customHeight="1">
      <c r="A44" s="50">
        <v>41052</v>
      </c>
      <c r="B44" s="47">
        <v>6423</v>
      </c>
      <c r="C44" s="47" t="s">
        <v>336</v>
      </c>
      <c r="D44" s="17" t="s">
        <v>303</v>
      </c>
      <c r="E44" s="14">
        <v>1334.97</v>
      </c>
      <c r="F44" s="79"/>
      <c r="G44" s="18"/>
      <c r="H44" s="5"/>
    </row>
    <row r="45" spans="1:8" s="22" customFormat="1" ht="13.5" customHeight="1" thickBot="1">
      <c r="A45" s="52"/>
      <c r="B45" s="19"/>
      <c r="C45" s="19"/>
      <c r="D45" s="19"/>
      <c r="E45" s="20"/>
      <c r="F45" s="83"/>
      <c r="G45" s="13"/>
      <c r="H45" s="13"/>
    </row>
    <row r="46" spans="1:8" ht="13.5" customHeight="1">
      <c r="A46" s="50"/>
      <c r="B46" s="47"/>
      <c r="C46" s="47"/>
      <c r="D46" s="47"/>
      <c r="E46" s="54"/>
      <c r="F46" s="33"/>
      <c r="G46" s="5"/>
      <c r="H46" s="5"/>
    </row>
    <row r="47" spans="1:8" ht="13.5" customHeight="1">
      <c r="A47" s="41"/>
      <c r="B47" s="13"/>
      <c r="C47" s="13"/>
      <c r="D47" s="85" t="s">
        <v>18</v>
      </c>
      <c r="E47" s="68">
        <f>SUM(E4+E8+E19+E29+E37+E42)</f>
        <v>23000</v>
      </c>
      <c r="F47" s="33"/>
      <c r="G47" s="5"/>
      <c r="H47" s="5"/>
    </row>
    <row r="48" spans="1:8" ht="13.5" customHeight="1">
      <c r="A48" s="41"/>
      <c r="B48" s="13"/>
      <c r="C48" s="13"/>
      <c r="D48" s="86"/>
      <c r="E48" s="87"/>
      <c r="F48" s="33"/>
      <c r="G48" s="5"/>
      <c r="H48" s="5"/>
    </row>
    <row r="49" spans="1:8" ht="13.5" customHeight="1">
      <c r="A49" s="41"/>
      <c r="B49" s="13"/>
      <c r="C49" s="13"/>
      <c r="D49" s="85" t="s">
        <v>50</v>
      </c>
      <c r="E49" s="68">
        <f>SUM(F42+F37+F29+F19+F8+F4)</f>
        <v>22587.140000000003</v>
      </c>
      <c r="F49" s="33" t="s">
        <v>2</v>
      </c>
      <c r="G49" s="5"/>
      <c r="H49" s="5"/>
    </row>
    <row r="50" spans="1:8" ht="13.5" customHeight="1">
      <c r="A50" s="41"/>
      <c r="B50" s="13"/>
      <c r="C50" s="13"/>
      <c r="D50" s="86"/>
      <c r="E50" s="87"/>
      <c r="F50" s="33"/>
      <c r="G50" s="5"/>
      <c r="H50" s="5"/>
    </row>
    <row r="51" spans="1:8" ht="13.5" customHeight="1">
      <c r="A51" s="456"/>
      <c r="B51" s="457"/>
      <c r="C51" s="13"/>
      <c r="D51" s="85" t="s">
        <v>51</v>
      </c>
      <c r="E51" s="88">
        <f>SUM(E47-E49)</f>
        <v>412.85999999999694</v>
      </c>
      <c r="F51" s="33"/>
      <c r="G51" s="5"/>
      <c r="H51" s="5"/>
    </row>
    <row r="52" spans="1:8" ht="13.5" customHeight="1">
      <c r="A52" s="305"/>
      <c r="B52" s="306"/>
      <c r="C52" s="13"/>
      <c r="D52" s="85"/>
      <c r="E52" s="68"/>
      <c r="F52" s="33"/>
      <c r="G52" s="5"/>
      <c r="H52" s="5"/>
    </row>
    <row r="53" spans="1:8" ht="13.5" customHeight="1">
      <c r="A53" s="41"/>
      <c r="B53" s="13"/>
      <c r="C53" s="13"/>
      <c r="D53" s="85" t="s">
        <v>31</v>
      </c>
      <c r="E53" s="89">
        <f>SUM(E49/E47)</f>
        <v>0.9820495652173914</v>
      </c>
      <c r="F53" s="33"/>
      <c r="G53" s="5"/>
      <c r="H53" s="5"/>
    </row>
    <row r="54" spans="1:6" ht="12.75" thickBot="1">
      <c r="A54" s="57"/>
      <c r="B54" s="58"/>
      <c r="C54" s="21"/>
      <c r="D54" s="58"/>
      <c r="E54" s="59"/>
      <c r="F54" s="60"/>
    </row>
  </sheetData>
  <sheetProtection/>
  <mergeCells count="1">
    <mergeCell ref="A51:B51"/>
  </mergeCells>
  <printOptions gridLines="1" horizontalCentered="1"/>
  <pageMargins left="0.75" right="0.75" top="1.25" bottom="1" header="0.5" footer="0.5"/>
  <pageSetup fitToHeight="1" fitToWidth="1" orientation="portrait" scale="79"/>
  <headerFooter alignWithMargins="0">
    <oddHeader>&amp;L&amp;"Helvetica,Bold"FOOTHILL COLLEGE&amp;C&amp;"Helvetica,Bold"&amp;12PERKINS IC 2015-2016
4th Quarter Report
MUSIC TECHNOLOGY
TOP CODE: 1005.00
INDEX: 1PC123, FO-P: 135016-143052-100500&amp;R&amp;"Helvetica,Bold"ANDERSON
KUEHNL</oddHeader>
    <oddFooter>&amp;L&amp;"Helvetica,Regular"&amp;8&amp;K000000&amp;D&amp;R&amp;"Helvetica,Regular"&amp;8&amp;K000000Workforce Development and Instiutional Advancement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8">
      <selection activeCell="B21" sqref="B21"/>
    </sheetView>
  </sheetViews>
  <sheetFormatPr defaultColWidth="7.33203125" defaultRowHeight="12.75"/>
  <cols>
    <col min="1" max="2" width="12.83203125" style="1" customWidth="1"/>
    <col min="3" max="3" width="14" style="5" customWidth="1"/>
    <col min="4" max="4" width="37.33203125" style="1" customWidth="1"/>
    <col min="5" max="5" width="16" style="6" customWidth="1"/>
    <col min="6" max="6" width="12.66015625" style="1" customWidth="1"/>
    <col min="7" max="16384" width="7.33203125" style="1" customWidth="1"/>
  </cols>
  <sheetData>
    <row r="1" spans="1:6" ht="13.5" customHeight="1">
      <c r="A1" s="24"/>
      <c r="B1" s="25"/>
      <c r="C1" s="26"/>
      <c r="D1" s="25"/>
      <c r="E1" s="27"/>
      <c r="F1" s="28"/>
    </row>
    <row r="2" spans="1:6" s="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</row>
    <row r="3" spans="1:8" ht="13.5" customHeight="1">
      <c r="A3" s="31"/>
      <c r="B3" s="13"/>
      <c r="C3" s="13"/>
      <c r="D3" s="13"/>
      <c r="E3" s="32"/>
      <c r="F3" s="33"/>
      <c r="G3" s="5"/>
      <c r="H3" s="5"/>
    </row>
    <row r="4" spans="1:8" ht="13.5" customHeight="1">
      <c r="A4" s="34" t="s">
        <v>11</v>
      </c>
      <c r="B4" s="11">
        <v>1000</v>
      </c>
      <c r="C4" s="11"/>
      <c r="D4" s="11" t="s">
        <v>1</v>
      </c>
      <c r="E4" s="12">
        <v>0</v>
      </c>
      <c r="F4" s="35">
        <f>SUM(E5:E7)</f>
        <v>0</v>
      </c>
      <c r="G4" s="5"/>
      <c r="H4" s="5"/>
    </row>
    <row r="5" spans="1:8" ht="13.5" customHeight="1">
      <c r="A5" s="36"/>
      <c r="B5" s="17"/>
      <c r="C5" s="17"/>
      <c r="D5" s="17"/>
      <c r="E5" s="80"/>
      <c r="F5" s="78" t="s">
        <v>2</v>
      </c>
      <c r="G5" s="5"/>
      <c r="H5" s="5"/>
    </row>
    <row r="6" spans="1:8" ht="13.5" customHeight="1">
      <c r="A6" s="36"/>
      <c r="B6" s="17"/>
      <c r="C6" s="38"/>
      <c r="D6" s="17"/>
      <c r="E6" s="14"/>
      <c r="F6" s="79"/>
      <c r="G6" s="5"/>
      <c r="H6" s="5"/>
    </row>
    <row r="7" spans="1:8" ht="13.5" customHeight="1">
      <c r="A7" s="36"/>
      <c r="B7" s="17"/>
      <c r="C7" s="17"/>
      <c r="D7" s="17"/>
      <c r="E7" s="14"/>
      <c r="F7" s="79"/>
      <c r="G7" s="5"/>
      <c r="H7" s="5"/>
    </row>
    <row r="8" spans="1:8" ht="13.5" customHeight="1">
      <c r="A8" s="34" t="s">
        <v>11</v>
      </c>
      <c r="B8" s="105">
        <v>2000</v>
      </c>
      <c r="C8" s="15"/>
      <c r="D8" s="11" t="s">
        <v>5</v>
      </c>
      <c r="E8" s="106">
        <v>12100</v>
      </c>
      <c r="F8" s="35">
        <f>SUM(E9:E14)</f>
        <v>9968.960000000001</v>
      </c>
      <c r="G8" s="5"/>
      <c r="H8" s="5"/>
    </row>
    <row r="9" spans="1:6" s="5" customFormat="1" ht="13.5" customHeight="1">
      <c r="A9" s="74">
        <v>40938</v>
      </c>
      <c r="B9" s="75">
        <v>2170</v>
      </c>
      <c r="C9" s="17" t="s">
        <v>228</v>
      </c>
      <c r="D9" s="75" t="s">
        <v>229</v>
      </c>
      <c r="E9" s="80">
        <v>2296.19</v>
      </c>
      <c r="F9" s="78"/>
    </row>
    <row r="10" spans="1:6" s="5" customFormat="1" ht="13.5" customHeight="1">
      <c r="A10" s="74">
        <v>40967</v>
      </c>
      <c r="B10" s="75">
        <v>2170</v>
      </c>
      <c r="C10" s="75" t="s">
        <v>258</v>
      </c>
      <c r="D10" s="75" t="s">
        <v>257</v>
      </c>
      <c r="E10" s="80">
        <v>2296.2</v>
      </c>
      <c r="F10" s="78"/>
    </row>
    <row r="11" spans="1:6" s="5" customFormat="1" ht="13.5" customHeight="1">
      <c r="A11" s="36">
        <v>40998</v>
      </c>
      <c r="B11" s="17">
        <v>2170</v>
      </c>
      <c r="C11" s="75" t="s">
        <v>288</v>
      </c>
      <c r="D11" s="75" t="s">
        <v>279</v>
      </c>
      <c r="E11" s="40">
        <v>2296.19</v>
      </c>
      <c r="F11" s="79"/>
    </row>
    <row r="12" spans="1:6" s="5" customFormat="1" ht="13.5" customHeight="1">
      <c r="A12" s="36">
        <v>41028</v>
      </c>
      <c r="B12" s="17">
        <v>2170</v>
      </c>
      <c r="C12" s="75" t="s">
        <v>319</v>
      </c>
      <c r="D12" s="75" t="s">
        <v>318</v>
      </c>
      <c r="E12" s="40">
        <v>2296.19</v>
      </c>
      <c r="F12" s="79"/>
    </row>
    <row r="13" spans="1:6" s="5" customFormat="1" ht="13.5" customHeight="1">
      <c r="A13" s="36">
        <v>41059</v>
      </c>
      <c r="B13" s="17">
        <v>2170</v>
      </c>
      <c r="C13" s="75" t="s">
        <v>365</v>
      </c>
      <c r="D13" s="75" t="s">
        <v>341</v>
      </c>
      <c r="E13" s="40">
        <v>521.87</v>
      </c>
      <c r="F13" s="79"/>
    </row>
    <row r="14" spans="1:8" ht="13.5" customHeight="1">
      <c r="A14" s="36">
        <v>41089</v>
      </c>
      <c r="B14" s="17">
        <v>2170</v>
      </c>
      <c r="C14" s="17" t="s">
        <v>525</v>
      </c>
      <c r="D14" s="231" t="s">
        <v>526</v>
      </c>
      <c r="E14" s="40">
        <v>262.32</v>
      </c>
      <c r="F14" s="79"/>
      <c r="G14" s="5"/>
      <c r="H14" s="5"/>
    </row>
    <row r="15" spans="1:8" ht="13.5" customHeight="1">
      <c r="A15" s="34" t="s">
        <v>11</v>
      </c>
      <c r="B15" s="107">
        <v>3000</v>
      </c>
      <c r="C15" s="11"/>
      <c r="D15" s="11" t="s">
        <v>6</v>
      </c>
      <c r="E15" s="106">
        <v>5535</v>
      </c>
      <c r="F15" s="35">
        <f>SUM(E16:E22)</f>
        <v>3192.2799999999997</v>
      </c>
      <c r="G15" s="5"/>
      <c r="H15" s="5"/>
    </row>
    <row r="16" spans="1:6" s="5" customFormat="1" ht="13.5" customHeight="1">
      <c r="A16" s="74">
        <v>40938</v>
      </c>
      <c r="B16" s="75">
        <v>3100</v>
      </c>
      <c r="C16" s="17" t="s">
        <v>228</v>
      </c>
      <c r="D16" s="75" t="s">
        <v>229</v>
      </c>
      <c r="E16" s="80">
        <v>749.81</v>
      </c>
      <c r="F16" s="78"/>
    </row>
    <row r="17" spans="1:6" s="5" customFormat="1" ht="13.5" customHeight="1">
      <c r="A17" s="74">
        <v>40967</v>
      </c>
      <c r="B17" s="75">
        <v>3100</v>
      </c>
      <c r="C17" s="75" t="s">
        <v>258</v>
      </c>
      <c r="D17" s="75" t="s">
        <v>257</v>
      </c>
      <c r="E17" s="81">
        <v>749.79</v>
      </c>
      <c r="F17" s="78"/>
    </row>
    <row r="18" spans="1:6" s="5" customFormat="1" ht="13.5" customHeight="1">
      <c r="A18" s="97">
        <v>40998</v>
      </c>
      <c r="B18" s="98">
        <v>3100</v>
      </c>
      <c r="C18" s="98" t="s">
        <v>288</v>
      </c>
      <c r="D18" s="75" t="s">
        <v>279</v>
      </c>
      <c r="E18" s="14">
        <v>749.85</v>
      </c>
      <c r="F18" s="79"/>
    </row>
    <row r="19" spans="1:6" s="5" customFormat="1" ht="13.5" customHeight="1">
      <c r="A19" s="36">
        <v>41028</v>
      </c>
      <c r="B19" s="17">
        <v>3100</v>
      </c>
      <c r="C19" s="75" t="s">
        <v>319</v>
      </c>
      <c r="D19" s="75" t="s">
        <v>318</v>
      </c>
      <c r="E19" s="14">
        <v>749.83</v>
      </c>
      <c r="F19" s="79"/>
    </row>
    <row r="20" spans="1:6" s="5" customFormat="1" ht="13.5" customHeight="1">
      <c r="A20" s="36">
        <v>41059</v>
      </c>
      <c r="B20" s="17">
        <v>3100</v>
      </c>
      <c r="C20" s="75" t="s">
        <v>365</v>
      </c>
      <c r="D20" s="75" t="s">
        <v>341</v>
      </c>
      <c r="E20" s="14">
        <v>138.01</v>
      </c>
      <c r="F20" s="79"/>
    </row>
    <row r="21" spans="1:6" s="5" customFormat="1" ht="13.5" customHeight="1">
      <c r="A21" s="36">
        <v>41089</v>
      </c>
      <c r="B21" s="17">
        <v>3100</v>
      </c>
      <c r="C21" s="17" t="s">
        <v>525</v>
      </c>
      <c r="D21" s="231" t="s">
        <v>527</v>
      </c>
      <c r="E21" s="14">
        <v>54.99</v>
      </c>
      <c r="F21" s="79"/>
    </row>
    <row r="22" spans="1:6" s="5" customFormat="1" ht="13.5" customHeight="1">
      <c r="A22" s="36"/>
      <c r="B22" s="75"/>
      <c r="C22" s="17"/>
      <c r="D22" s="307"/>
      <c r="E22" s="308"/>
      <c r="F22" s="79"/>
    </row>
    <row r="23" spans="1:8" ht="13.5" customHeight="1">
      <c r="A23" s="34" t="s">
        <v>11</v>
      </c>
      <c r="B23" s="148">
        <v>4000</v>
      </c>
      <c r="C23" s="11"/>
      <c r="D23" s="11" t="s">
        <v>7</v>
      </c>
      <c r="E23" s="147">
        <v>100</v>
      </c>
      <c r="F23" s="95">
        <f>SUM(SUM(E24:E27))</f>
        <v>1377.6999999999998</v>
      </c>
      <c r="G23" s="5"/>
      <c r="H23" s="5"/>
    </row>
    <row r="24" spans="1:8" ht="13.5" customHeight="1">
      <c r="A24" s="50">
        <v>41068</v>
      </c>
      <c r="B24" s="47">
        <v>4025</v>
      </c>
      <c r="C24" s="47" t="s">
        <v>375</v>
      </c>
      <c r="D24" s="98" t="s">
        <v>339</v>
      </c>
      <c r="E24" s="80">
        <v>1141.83</v>
      </c>
      <c r="F24" s="79"/>
      <c r="G24" s="5"/>
      <c r="H24" s="5"/>
    </row>
    <row r="25" spans="1:8" ht="13.5" customHeight="1">
      <c r="A25" s="97">
        <v>41089</v>
      </c>
      <c r="B25" s="47">
        <v>4010</v>
      </c>
      <c r="C25" s="47" t="s">
        <v>528</v>
      </c>
      <c r="D25" s="47" t="s">
        <v>423</v>
      </c>
      <c r="E25" s="80">
        <v>41.32</v>
      </c>
      <c r="F25" s="79"/>
      <c r="G25" s="5"/>
      <c r="H25" s="5"/>
    </row>
    <row r="26" spans="1:8" ht="13.5" customHeight="1">
      <c r="A26" s="36">
        <v>41089</v>
      </c>
      <c r="B26" s="17">
        <v>4010</v>
      </c>
      <c r="C26" s="17" t="s">
        <v>529</v>
      </c>
      <c r="D26" s="98" t="s">
        <v>530</v>
      </c>
      <c r="E26" s="14">
        <v>194.55</v>
      </c>
      <c r="F26" s="303"/>
      <c r="G26" s="5"/>
      <c r="H26" s="5"/>
    </row>
    <row r="27" spans="1:8" ht="13.5" customHeight="1">
      <c r="A27" s="36"/>
      <c r="B27" s="17"/>
      <c r="C27" s="17"/>
      <c r="D27" s="312"/>
      <c r="E27" s="309"/>
      <c r="F27" s="79"/>
      <c r="G27" s="5"/>
      <c r="H27" s="5"/>
    </row>
    <row r="28" spans="1:8" ht="13.5" customHeight="1">
      <c r="A28" s="43" t="s">
        <v>11</v>
      </c>
      <c r="B28" s="148">
        <v>5000</v>
      </c>
      <c r="C28" s="11"/>
      <c r="D28" s="11" t="s">
        <v>8</v>
      </c>
      <c r="E28" s="147">
        <v>800</v>
      </c>
      <c r="F28" s="44">
        <f>SUM(E29:E31)</f>
        <v>1461.77</v>
      </c>
      <c r="G28" s="5"/>
      <c r="H28" s="5"/>
    </row>
    <row r="29" spans="1:8" ht="13.5" customHeight="1">
      <c r="A29" s="202">
        <v>40893</v>
      </c>
      <c r="B29" s="231">
        <v>5510</v>
      </c>
      <c r="C29" s="17" t="s">
        <v>187</v>
      </c>
      <c r="D29" s="17" t="s">
        <v>186</v>
      </c>
      <c r="E29" s="323">
        <v>469.56</v>
      </c>
      <c r="F29" s="217"/>
      <c r="G29" s="5"/>
      <c r="H29" s="5"/>
    </row>
    <row r="30" spans="1:8" ht="13.5" customHeight="1">
      <c r="A30" s="36">
        <v>41065</v>
      </c>
      <c r="B30" s="75">
        <v>5510</v>
      </c>
      <c r="C30" s="75" t="s">
        <v>366</v>
      </c>
      <c r="D30" s="75" t="s">
        <v>325</v>
      </c>
      <c r="E30" s="323">
        <v>895</v>
      </c>
      <c r="F30" s="217"/>
      <c r="G30" s="5"/>
      <c r="H30" s="5"/>
    </row>
    <row r="31" spans="1:8" ht="13.5" customHeight="1">
      <c r="A31" s="36">
        <v>41089</v>
      </c>
      <c r="B31" s="75">
        <v>5510</v>
      </c>
      <c r="C31" s="75" t="s">
        <v>531</v>
      </c>
      <c r="D31" s="75" t="s">
        <v>424</v>
      </c>
      <c r="E31" s="323">
        <v>97.21</v>
      </c>
      <c r="F31" s="217"/>
      <c r="G31" s="5"/>
      <c r="H31" s="5"/>
    </row>
    <row r="32" spans="1:6" s="5" customFormat="1" ht="13.5" customHeight="1">
      <c r="A32" s="46"/>
      <c r="B32" s="47"/>
      <c r="C32" s="47"/>
      <c r="D32" s="312"/>
      <c r="E32" s="324"/>
      <c r="F32" s="79"/>
    </row>
    <row r="33" spans="1:8" ht="13.5" customHeight="1">
      <c r="A33" s="49" t="s">
        <v>11</v>
      </c>
      <c r="B33" s="15">
        <v>6000</v>
      </c>
      <c r="C33" s="15"/>
      <c r="D33" s="15" t="s">
        <v>0</v>
      </c>
      <c r="E33" s="12">
        <v>0</v>
      </c>
      <c r="F33" s="44">
        <f>SUM(E34:E36)</f>
        <v>2287.57</v>
      </c>
      <c r="G33" s="5"/>
      <c r="H33" s="5"/>
    </row>
    <row r="34" spans="1:8" ht="13.5" customHeight="1">
      <c r="A34" s="50">
        <v>41059</v>
      </c>
      <c r="B34" s="47">
        <v>6460</v>
      </c>
      <c r="C34" s="47" t="s">
        <v>416</v>
      </c>
      <c r="D34" s="47" t="s">
        <v>367</v>
      </c>
      <c r="E34" s="80">
        <v>2287.57</v>
      </c>
      <c r="F34" s="79" t="s">
        <v>2</v>
      </c>
      <c r="G34" s="18" t="s">
        <v>2</v>
      </c>
      <c r="H34" s="5"/>
    </row>
    <row r="35" spans="1:8" ht="13.5" customHeight="1">
      <c r="A35" s="50"/>
      <c r="B35" s="47"/>
      <c r="C35" s="47"/>
      <c r="D35" s="47"/>
      <c r="E35" s="51"/>
      <c r="F35" s="79"/>
      <c r="G35" s="18"/>
      <c r="H35" s="5"/>
    </row>
    <row r="36" spans="1:8" s="22" customFormat="1" ht="13.5" customHeight="1" thickBot="1">
      <c r="A36" s="52"/>
      <c r="B36" s="19"/>
      <c r="C36" s="19"/>
      <c r="D36" s="19"/>
      <c r="E36" s="20"/>
      <c r="F36" s="83"/>
      <c r="G36" s="13"/>
      <c r="H36" s="13"/>
    </row>
    <row r="37" spans="1:8" ht="13.5" customHeight="1">
      <c r="A37" s="50"/>
      <c r="B37" s="47"/>
      <c r="C37" s="47"/>
      <c r="D37" s="47"/>
      <c r="E37" s="54"/>
      <c r="F37" s="33"/>
      <c r="G37" s="5"/>
      <c r="H37" s="5"/>
    </row>
    <row r="38" spans="1:8" ht="13.5" customHeight="1">
      <c r="A38" s="41"/>
      <c r="B38" s="13"/>
      <c r="C38" s="13"/>
      <c r="D38" s="85" t="s">
        <v>18</v>
      </c>
      <c r="E38" s="68">
        <f>SUM(E4+E8+E15+E23+E28+E33)</f>
        <v>18535</v>
      </c>
      <c r="F38" s="33"/>
      <c r="G38" s="5"/>
      <c r="H38" s="5"/>
    </row>
    <row r="39" spans="1:8" ht="13.5" customHeight="1">
      <c r="A39" s="41"/>
      <c r="B39" s="13"/>
      <c r="C39" s="13"/>
      <c r="D39" s="86"/>
      <c r="E39" s="87"/>
      <c r="F39" s="33"/>
      <c r="G39" s="5"/>
      <c r="H39" s="5"/>
    </row>
    <row r="40" spans="1:8" ht="13.5" customHeight="1">
      <c r="A40" s="41"/>
      <c r="B40" s="13"/>
      <c r="C40" s="13"/>
      <c r="D40" s="85" t="s">
        <v>50</v>
      </c>
      <c r="E40" s="68">
        <f>SUM(F33+F28+F23+F15+F8+F4)</f>
        <v>18288.28</v>
      </c>
      <c r="F40" s="33" t="s">
        <v>2</v>
      </c>
      <c r="G40" s="5"/>
      <c r="H40" s="5"/>
    </row>
    <row r="41" spans="1:8" ht="13.5" customHeight="1">
      <c r="A41" s="41"/>
      <c r="B41" s="13"/>
      <c r="C41" s="13"/>
      <c r="D41" s="86"/>
      <c r="E41" s="87"/>
      <c r="F41" s="33"/>
      <c r="G41" s="5"/>
      <c r="H41" s="5"/>
    </row>
    <row r="42" spans="1:8" ht="13.5" customHeight="1">
      <c r="A42" s="41"/>
      <c r="B42" s="13"/>
      <c r="C42" s="13"/>
      <c r="D42" s="85" t="s">
        <v>51</v>
      </c>
      <c r="E42" s="88">
        <f>SUM(E38-E40)</f>
        <v>246.72000000000116</v>
      </c>
      <c r="F42" s="33"/>
      <c r="G42" s="5"/>
      <c r="H42" s="5"/>
    </row>
    <row r="43" spans="1:8" ht="13.5" customHeight="1">
      <c r="A43" s="41"/>
      <c r="B43" s="13"/>
      <c r="C43" s="13"/>
      <c r="D43" s="85"/>
      <c r="E43" s="68"/>
      <c r="F43" s="33"/>
      <c r="G43" s="5"/>
      <c r="H43" s="5"/>
    </row>
    <row r="44" spans="1:8" ht="13.5" customHeight="1">
      <c r="A44" s="41"/>
      <c r="B44" s="13"/>
      <c r="C44" s="13"/>
      <c r="D44" s="85" t="s">
        <v>31</v>
      </c>
      <c r="E44" s="89">
        <f>SUM(E40/E38)</f>
        <v>0.9866889668195306</v>
      </c>
      <c r="F44" s="33"/>
      <c r="G44" s="5"/>
      <c r="H44" s="5"/>
    </row>
    <row r="45" spans="1:6" ht="12.75" thickBot="1">
      <c r="A45" s="57"/>
      <c r="B45" s="58"/>
      <c r="C45" s="21"/>
      <c r="D45" s="58"/>
      <c r="E45" s="59"/>
      <c r="F45" s="60"/>
    </row>
    <row r="46" ht="12">
      <c r="D46" s="150"/>
    </row>
  </sheetData>
  <sheetProtection/>
  <printOptions gridLines="1" horizontalCentered="1"/>
  <pageMargins left="0.75" right="0.75" top="1.25" bottom="1" header="0.5" footer="0.5"/>
  <pageSetup fitToHeight="1" fitToWidth="1" orientation="portrait" scale="79"/>
  <headerFooter alignWithMargins="0">
    <oddHeader>&amp;L&amp;"Helvetica,Bold"FOOTHILL COLLEGE&amp;C&amp;"Helvetica,Bold"&amp;12PERKINS IC 2015-2016
4th Quarter Report
Occupational Training Institute
ACROSS CTE PROGRAM 03
INDEX: 1PC124, FO-P: 135016-140301-709000
&amp;R&amp;"Helvetica,Bold"DISHNO
DUQUE</oddHeader>
    <oddFooter>&amp;L&amp;"Helvetica,Regular"&amp;8&amp;K000000&amp;D&amp;C&amp;"Helvetica,Bold"&amp;12&amp;K000000
&amp;R&amp;"Helvetica,Regular"&amp;8&amp;K000000
Workforce Development and Instiutional Advancement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 topLeftCell="A1">
      <selection activeCell="C79" sqref="C79"/>
    </sheetView>
  </sheetViews>
  <sheetFormatPr defaultColWidth="11.33203125" defaultRowHeight="12.75"/>
  <cols>
    <col min="1" max="2" width="12.83203125" style="1" customWidth="1"/>
    <col min="3" max="3" width="14" style="5" customWidth="1"/>
    <col min="4" max="4" width="37.33203125" style="1" customWidth="1"/>
    <col min="5" max="5" width="16" style="6" customWidth="1"/>
    <col min="6" max="6" width="12.66015625" style="1" customWidth="1"/>
    <col min="7" max="16384" width="11.33203125" style="1" customWidth="1"/>
  </cols>
  <sheetData>
    <row r="1" spans="1:6" ht="13.5" customHeight="1">
      <c r="A1" s="24"/>
      <c r="B1" s="25"/>
      <c r="C1" s="26"/>
      <c r="D1" s="25"/>
      <c r="E1" s="27"/>
      <c r="F1" s="28"/>
    </row>
    <row r="2" spans="1:6" s="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</row>
    <row r="3" spans="1:8" ht="13.5" customHeight="1">
      <c r="A3" s="31"/>
      <c r="B3" s="13"/>
      <c r="C3" s="13"/>
      <c r="D3" s="13"/>
      <c r="E3" s="32"/>
      <c r="F3" s="33"/>
      <c r="G3" s="5"/>
      <c r="H3" s="5"/>
    </row>
    <row r="4" spans="1:8" ht="13.5" customHeight="1">
      <c r="A4" s="34" t="s">
        <v>11</v>
      </c>
      <c r="B4" s="148">
        <v>1000</v>
      </c>
      <c r="C4" s="11"/>
      <c r="D4" s="11" t="s">
        <v>1</v>
      </c>
      <c r="E4" s="147">
        <v>20000</v>
      </c>
      <c r="F4" s="35">
        <f>SUM(E5:E23)</f>
        <v>28950</v>
      </c>
      <c r="G4" s="5"/>
      <c r="H4" s="5"/>
    </row>
    <row r="5" spans="1:8" ht="13.5" customHeight="1">
      <c r="A5" s="36">
        <v>40876</v>
      </c>
      <c r="B5" s="17">
        <v>1430</v>
      </c>
      <c r="C5" s="17" t="s">
        <v>139</v>
      </c>
      <c r="D5" s="17" t="s">
        <v>188</v>
      </c>
      <c r="E5" s="80">
        <v>800</v>
      </c>
      <c r="F5" s="78" t="s">
        <v>2</v>
      </c>
      <c r="G5" s="5"/>
      <c r="H5" s="5"/>
    </row>
    <row r="6" spans="1:8" ht="13.5" customHeight="1">
      <c r="A6" s="36">
        <v>40876</v>
      </c>
      <c r="B6" s="17">
        <v>1430</v>
      </c>
      <c r="C6" s="17" t="s">
        <v>139</v>
      </c>
      <c r="D6" s="17" t="s">
        <v>189</v>
      </c>
      <c r="E6" s="80">
        <v>800</v>
      </c>
      <c r="F6" s="78"/>
      <c r="G6" s="5"/>
      <c r="H6" s="5"/>
    </row>
    <row r="7" spans="1:8" ht="13.5" customHeight="1">
      <c r="A7" s="36">
        <v>40876</v>
      </c>
      <c r="B7" s="17">
        <v>1430</v>
      </c>
      <c r="C7" s="17" t="s">
        <v>139</v>
      </c>
      <c r="D7" s="17" t="s">
        <v>190</v>
      </c>
      <c r="E7" s="80">
        <v>800</v>
      </c>
      <c r="F7" s="78"/>
      <c r="G7" s="5"/>
      <c r="H7" s="5"/>
    </row>
    <row r="8" spans="1:8" ht="13.5" customHeight="1">
      <c r="A8" s="36">
        <v>40876</v>
      </c>
      <c r="B8" s="17">
        <v>1430</v>
      </c>
      <c r="C8" s="17" t="s">
        <v>139</v>
      </c>
      <c r="D8" s="17" t="s">
        <v>191</v>
      </c>
      <c r="E8" s="80">
        <v>3300</v>
      </c>
      <c r="F8" s="78"/>
      <c r="G8" s="5"/>
      <c r="H8" s="5"/>
    </row>
    <row r="9" spans="1:8" ht="13.5" customHeight="1">
      <c r="A9" s="97">
        <v>40907</v>
      </c>
      <c r="B9" s="98">
        <v>1430</v>
      </c>
      <c r="C9" s="98" t="s">
        <v>180</v>
      </c>
      <c r="D9" s="98" t="s">
        <v>192</v>
      </c>
      <c r="E9" s="14">
        <v>400</v>
      </c>
      <c r="F9" s="79"/>
      <c r="G9" s="5"/>
      <c r="H9" s="5"/>
    </row>
    <row r="10" spans="1:8" ht="13.5" customHeight="1">
      <c r="A10" s="97">
        <v>40907</v>
      </c>
      <c r="B10" s="98">
        <v>1430</v>
      </c>
      <c r="C10" s="98" t="s">
        <v>180</v>
      </c>
      <c r="D10" s="98" t="s">
        <v>193</v>
      </c>
      <c r="E10" s="14">
        <v>400</v>
      </c>
      <c r="F10" s="79"/>
      <c r="G10" s="5"/>
      <c r="H10" s="5"/>
    </row>
    <row r="11" spans="1:8" ht="13.5" customHeight="1">
      <c r="A11" s="97">
        <v>40907</v>
      </c>
      <c r="B11" s="98">
        <v>1430</v>
      </c>
      <c r="C11" s="98" t="s">
        <v>180</v>
      </c>
      <c r="D11" s="98" t="s">
        <v>194</v>
      </c>
      <c r="E11" s="14">
        <v>400</v>
      </c>
      <c r="F11" s="79"/>
      <c r="G11" s="5"/>
      <c r="H11" s="5"/>
    </row>
    <row r="12" spans="1:8" ht="13.5" customHeight="1">
      <c r="A12" s="97">
        <v>40907</v>
      </c>
      <c r="B12" s="98">
        <v>1430</v>
      </c>
      <c r="C12" s="98" t="s">
        <v>180</v>
      </c>
      <c r="D12" s="98" t="s">
        <v>195</v>
      </c>
      <c r="E12" s="14">
        <v>1650</v>
      </c>
      <c r="F12" s="79"/>
      <c r="G12" s="5"/>
      <c r="H12" s="5"/>
    </row>
    <row r="13" spans="1:8" ht="13.5" customHeight="1">
      <c r="A13" s="36">
        <v>41028</v>
      </c>
      <c r="B13" s="17">
        <v>1430</v>
      </c>
      <c r="C13" s="38" t="s">
        <v>308</v>
      </c>
      <c r="D13" s="17" t="s">
        <v>320</v>
      </c>
      <c r="E13" s="14">
        <v>200</v>
      </c>
      <c r="F13" s="79"/>
      <c r="G13" s="5"/>
      <c r="H13" s="5"/>
    </row>
    <row r="14" spans="1:8" ht="13.5" customHeight="1">
      <c r="A14" s="36">
        <v>41028</v>
      </c>
      <c r="B14" s="17">
        <v>1430</v>
      </c>
      <c r="C14" s="38" t="s">
        <v>308</v>
      </c>
      <c r="D14" s="17" t="s">
        <v>347</v>
      </c>
      <c r="E14" s="14">
        <v>200</v>
      </c>
      <c r="F14" s="79"/>
      <c r="G14" s="5"/>
      <c r="H14" s="5"/>
    </row>
    <row r="15" spans="1:8" ht="13.5" customHeight="1">
      <c r="A15" s="36">
        <v>41028</v>
      </c>
      <c r="B15" s="17">
        <v>1430</v>
      </c>
      <c r="C15" s="38" t="s">
        <v>308</v>
      </c>
      <c r="D15" s="17" t="s">
        <v>346</v>
      </c>
      <c r="E15" s="14">
        <v>6400</v>
      </c>
      <c r="F15" s="79"/>
      <c r="G15" s="5"/>
      <c r="H15" s="5"/>
    </row>
    <row r="16" spans="1:8" ht="13.5" customHeight="1">
      <c r="A16" s="36">
        <v>41059</v>
      </c>
      <c r="B16" s="17">
        <v>1430</v>
      </c>
      <c r="C16" s="38" t="s">
        <v>359</v>
      </c>
      <c r="D16" s="17" t="s">
        <v>349</v>
      </c>
      <c r="E16" s="14">
        <v>200</v>
      </c>
      <c r="F16" s="79"/>
      <c r="G16" s="5"/>
      <c r="H16" s="5"/>
    </row>
    <row r="17" spans="1:8" ht="13.5" customHeight="1">
      <c r="A17" s="36">
        <v>41059</v>
      </c>
      <c r="B17" s="17">
        <v>1430</v>
      </c>
      <c r="C17" s="38" t="s">
        <v>359</v>
      </c>
      <c r="D17" s="17" t="s">
        <v>350</v>
      </c>
      <c r="E17" s="14">
        <v>200</v>
      </c>
      <c r="F17" s="79"/>
      <c r="G17" s="5"/>
      <c r="H17" s="5"/>
    </row>
    <row r="18" spans="1:8" ht="13.5" customHeight="1">
      <c r="A18" s="36">
        <v>41059</v>
      </c>
      <c r="B18" s="17">
        <v>1430</v>
      </c>
      <c r="C18" s="38" t="s">
        <v>359</v>
      </c>
      <c r="D18" s="17" t="s">
        <v>348</v>
      </c>
      <c r="E18" s="14">
        <v>6400</v>
      </c>
      <c r="F18" s="79"/>
      <c r="G18" s="5"/>
      <c r="H18" s="5"/>
    </row>
    <row r="19" spans="1:8" ht="13.5" customHeight="1">
      <c r="A19" s="36">
        <v>41089</v>
      </c>
      <c r="B19" s="17">
        <v>1430</v>
      </c>
      <c r="C19" s="38" t="s">
        <v>425</v>
      </c>
      <c r="D19" s="17" t="s">
        <v>430</v>
      </c>
      <c r="E19" s="14">
        <v>6400</v>
      </c>
      <c r="F19" s="79"/>
      <c r="G19" s="5"/>
      <c r="H19" s="5"/>
    </row>
    <row r="20" spans="1:8" ht="13.5" customHeight="1">
      <c r="A20" s="36">
        <v>41089</v>
      </c>
      <c r="B20" s="17">
        <v>1430</v>
      </c>
      <c r="C20" s="38" t="s">
        <v>425</v>
      </c>
      <c r="D20" s="17" t="s">
        <v>431</v>
      </c>
      <c r="E20" s="14">
        <v>200</v>
      </c>
      <c r="F20" s="79"/>
      <c r="G20" s="5"/>
      <c r="H20" s="5"/>
    </row>
    <row r="21" spans="1:8" ht="13.5" customHeight="1">
      <c r="A21" s="36">
        <v>41089</v>
      </c>
      <c r="B21" s="17">
        <v>1430</v>
      </c>
      <c r="C21" s="38" t="s">
        <v>425</v>
      </c>
      <c r="D21" s="17" t="s">
        <v>432</v>
      </c>
      <c r="E21" s="14">
        <v>200</v>
      </c>
      <c r="F21" s="79"/>
      <c r="G21" s="5"/>
      <c r="H21" s="5"/>
    </row>
    <row r="22" spans="1:8" ht="13.5" customHeight="1">
      <c r="A22" s="36"/>
      <c r="B22" s="17"/>
      <c r="C22" s="38"/>
      <c r="D22" s="296"/>
      <c r="E22" s="309"/>
      <c r="F22" s="79"/>
      <c r="G22" s="5"/>
      <c r="H22" s="5"/>
    </row>
    <row r="23" spans="1:8" ht="13.5" customHeight="1">
      <c r="A23" s="36"/>
      <c r="B23" s="17"/>
      <c r="C23" s="17"/>
      <c r="D23" s="296"/>
      <c r="E23" s="309"/>
      <c r="F23" s="79"/>
      <c r="G23" s="5"/>
      <c r="H23" s="5"/>
    </row>
    <row r="24" spans="1:8" s="179" customFormat="1" ht="13.5" customHeight="1">
      <c r="A24" s="115" t="s">
        <v>11</v>
      </c>
      <c r="B24" s="216">
        <v>2000</v>
      </c>
      <c r="C24" s="92"/>
      <c r="D24" s="90" t="s">
        <v>5</v>
      </c>
      <c r="E24" s="213">
        <v>0</v>
      </c>
      <c r="F24" s="95">
        <f>SUM(E25:E26)</f>
        <v>0</v>
      </c>
      <c r="G24" s="149"/>
      <c r="H24" s="149"/>
    </row>
    <row r="25" spans="1:6" s="5" customFormat="1" ht="13.5" customHeight="1">
      <c r="A25" s="74"/>
      <c r="B25" s="75"/>
      <c r="C25" s="75"/>
      <c r="D25" s="75"/>
      <c r="E25" s="80"/>
      <c r="F25" s="78"/>
    </row>
    <row r="26" spans="1:8" ht="13.5" customHeight="1">
      <c r="A26" s="36"/>
      <c r="B26" s="17"/>
      <c r="C26" s="17"/>
      <c r="D26" s="17"/>
      <c r="E26" s="40"/>
      <c r="F26" s="79"/>
      <c r="G26" s="5"/>
      <c r="H26" s="5"/>
    </row>
    <row r="27" spans="1:8" ht="13.5" customHeight="1">
      <c r="A27" s="34" t="s">
        <v>11</v>
      </c>
      <c r="B27" s="107">
        <v>3000</v>
      </c>
      <c r="C27" s="11"/>
      <c r="D27" s="11" t="s">
        <v>6</v>
      </c>
      <c r="E27" s="106">
        <v>2000</v>
      </c>
      <c r="F27" s="35">
        <f>SUM(E28:E44)</f>
        <v>2041.5999999999997</v>
      </c>
      <c r="G27" s="5"/>
      <c r="H27" s="5"/>
    </row>
    <row r="28" spans="1:6" s="5" customFormat="1" ht="13.5" customHeight="1">
      <c r="A28" s="36">
        <v>40876</v>
      </c>
      <c r="B28" s="17">
        <v>3200</v>
      </c>
      <c r="C28" s="17" t="s">
        <v>139</v>
      </c>
      <c r="D28" s="17" t="s">
        <v>196</v>
      </c>
      <c r="E28" s="80">
        <v>55.32</v>
      </c>
      <c r="F28" s="78"/>
    </row>
    <row r="29" spans="1:6" s="5" customFormat="1" ht="13.5" customHeight="1">
      <c r="A29" s="36">
        <v>40876</v>
      </c>
      <c r="B29" s="17">
        <v>3200</v>
      </c>
      <c r="C29" s="17" t="s">
        <v>139</v>
      </c>
      <c r="D29" s="17" t="s">
        <v>189</v>
      </c>
      <c r="E29" s="81">
        <v>55.33</v>
      </c>
      <c r="F29" s="78"/>
    </row>
    <row r="30" spans="1:6" s="5" customFormat="1" ht="13.5" customHeight="1">
      <c r="A30" s="36">
        <v>40876</v>
      </c>
      <c r="B30" s="17">
        <v>3200</v>
      </c>
      <c r="C30" s="17" t="s">
        <v>139</v>
      </c>
      <c r="D30" s="17" t="s">
        <v>190</v>
      </c>
      <c r="E30" s="14">
        <v>72.92</v>
      </c>
      <c r="F30" s="79"/>
    </row>
    <row r="31" spans="1:6" s="5" customFormat="1" ht="13.5" customHeight="1">
      <c r="A31" s="36">
        <v>40876</v>
      </c>
      <c r="B31" s="17">
        <v>3200</v>
      </c>
      <c r="C31" s="17" t="s">
        <v>139</v>
      </c>
      <c r="D31" s="17" t="s">
        <v>191</v>
      </c>
      <c r="E31" s="14">
        <v>228.21</v>
      </c>
      <c r="F31" s="79"/>
    </row>
    <row r="32" spans="1:6" s="5" customFormat="1" ht="13.5" customHeight="1">
      <c r="A32" s="97">
        <v>40907</v>
      </c>
      <c r="B32" s="98">
        <v>3200</v>
      </c>
      <c r="C32" s="98" t="s">
        <v>180</v>
      </c>
      <c r="D32" s="98" t="s">
        <v>192</v>
      </c>
      <c r="E32" s="14">
        <v>27.66</v>
      </c>
      <c r="F32" s="79"/>
    </row>
    <row r="33" spans="1:6" s="5" customFormat="1" ht="13.5" customHeight="1">
      <c r="A33" s="97">
        <v>40907</v>
      </c>
      <c r="B33" s="98">
        <v>3200</v>
      </c>
      <c r="C33" s="98" t="s">
        <v>180</v>
      </c>
      <c r="D33" s="98" t="s">
        <v>193</v>
      </c>
      <c r="E33" s="14">
        <v>27.67</v>
      </c>
      <c r="F33" s="79"/>
    </row>
    <row r="34" spans="1:6" s="5" customFormat="1" ht="13.5" customHeight="1">
      <c r="A34" s="97">
        <v>40907</v>
      </c>
      <c r="B34" s="98">
        <v>3200</v>
      </c>
      <c r="C34" s="98" t="s">
        <v>180</v>
      </c>
      <c r="D34" s="98" t="s">
        <v>194</v>
      </c>
      <c r="E34" s="14">
        <v>36.46</v>
      </c>
      <c r="F34" s="79"/>
    </row>
    <row r="35" spans="1:6" s="5" customFormat="1" ht="13.5" customHeight="1">
      <c r="A35" s="97">
        <v>40907</v>
      </c>
      <c r="B35" s="98">
        <v>3200</v>
      </c>
      <c r="C35" s="98" t="s">
        <v>180</v>
      </c>
      <c r="D35" s="98" t="s">
        <v>195</v>
      </c>
      <c r="E35" s="14">
        <v>114.11</v>
      </c>
      <c r="F35" s="79"/>
    </row>
    <row r="36" spans="1:6" s="5" customFormat="1" ht="13.5" customHeight="1">
      <c r="A36" s="36">
        <v>41028</v>
      </c>
      <c r="B36" s="17">
        <v>3200</v>
      </c>
      <c r="C36" s="38" t="s">
        <v>308</v>
      </c>
      <c r="D36" s="17" t="s">
        <v>320</v>
      </c>
      <c r="E36" s="14">
        <v>13.85</v>
      </c>
      <c r="F36" s="79"/>
    </row>
    <row r="37" spans="1:6" s="5" customFormat="1" ht="13.5" customHeight="1">
      <c r="A37" s="36">
        <v>41028</v>
      </c>
      <c r="B37" s="17">
        <v>3200</v>
      </c>
      <c r="C37" s="38" t="s">
        <v>308</v>
      </c>
      <c r="D37" s="17" t="s">
        <v>347</v>
      </c>
      <c r="E37" s="14">
        <v>18.23</v>
      </c>
      <c r="F37" s="79"/>
    </row>
    <row r="38" spans="1:6" s="5" customFormat="1" ht="13.5" customHeight="1">
      <c r="A38" s="36">
        <v>41028</v>
      </c>
      <c r="B38" s="17">
        <v>3200</v>
      </c>
      <c r="C38" s="38" t="s">
        <v>308</v>
      </c>
      <c r="D38" s="17" t="s">
        <v>346</v>
      </c>
      <c r="E38" s="14">
        <v>442.59</v>
      </c>
      <c r="F38" s="79"/>
    </row>
    <row r="39" spans="1:6" s="5" customFormat="1" ht="13.5" customHeight="1">
      <c r="A39" s="36">
        <v>41059</v>
      </c>
      <c r="B39" s="17">
        <v>3200</v>
      </c>
      <c r="C39" s="38" t="s">
        <v>359</v>
      </c>
      <c r="D39" s="17" t="s">
        <v>349</v>
      </c>
      <c r="E39" s="14">
        <v>13.85</v>
      </c>
      <c r="F39" s="79"/>
    </row>
    <row r="40" spans="1:6" s="5" customFormat="1" ht="13.5" customHeight="1">
      <c r="A40" s="36">
        <v>41059</v>
      </c>
      <c r="B40" s="17">
        <v>3200</v>
      </c>
      <c r="C40" s="38" t="s">
        <v>359</v>
      </c>
      <c r="D40" s="17" t="s">
        <v>350</v>
      </c>
      <c r="E40" s="14">
        <v>18.24</v>
      </c>
      <c r="F40" s="79"/>
    </row>
    <row r="41" spans="1:6" s="5" customFormat="1" ht="13.5" customHeight="1">
      <c r="A41" s="36">
        <v>41059</v>
      </c>
      <c r="B41" s="17">
        <v>3200</v>
      </c>
      <c r="C41" s="38" t="s">
        <v>359</v>
      </c>
      <c r="D41" s="17" t="s">
        <v>348</v>
      </c>
      <c r="E41" s="14">
        <v>442.56</v>
      </c>
      <c r="F41" s="79"/>
    </row>
    <row r="42" spans="1:6" s="5" customFormat="1" ht="13.5" customHeight="1">
      <c r="A42" s="97">
        <v>41089</v>
      </c>
      <c r="B42" s="98">
        <v>1430</v>
      </c>
      <c r="C42" s="99" t="s">
        <v>425</v>
      </c>
      <c r="D42" s="98" t="s">
        <v>431</v>
      </c>
      <c r="E42" s="14">
        <v>13.84</v>
      </c>
      <c r="F42" s="79"/>
    </row>
    <row r="43" spans="1:6" s="5" customFormat="1" ht="13.5" customHeight="1">
      <c r="A43" s="97">
        <v>41089</v>
      </c>
      <c r="B43" s="98">
        <v>1430</v>
      </c>
      <c r="C43" s="99" t="s">
        <v>425</v>
      </c>
      <c r="D43" s="98" t="s">
        <v>432</v>
      </c>
      <c r="E43" s="14">
        <v>18.23</v>
      </c>
      <c r="F43" s="79"/>
    </row>
    <row r="44" spans="1:8" ht="13.5" customHeight="1">
      <c r="A44" s="97">
        <v>41089</v>
      </c>
      <c r="B44" s="98">
        <v>1430</v>
      </c>
      <c r="C44" s="99" t="s">
        <v>425</v>
      </c>
      <c r="D44" s="98" t="s">
        <v>430</v>
      </c>
      <c r="E44" s="14">
        <v>442.53</v>
      </c>
      <c r="F44" s="79"/>
      <c r="G44" s="5"/>
      <c r="H44" s="5"/>
    </row>
    <row r="45" spans="1:8" ht="13.5" customHeight="1">
      <c r="A45" s="34" t="s">
        <v>11</v>
      </c>
      <c r="B45" s="148">
        <v>4000</v>
      </c>
      <c r="C45" s="11"/>
      <c r="D45" s="11" t="s">
        <v>7</v>
      </c>
      <c r="E45" s="147">
        <v>5000</v>
      </c>
      <c r="F45" s="35">
        <f>SUM(E46:E49)</f>
        <v>3360.3</v>
      </c>
      <c r="G45" s="5"/>
      <c r="H45" s="5"/>
    </row>
    <row r="46" spans="1:8" ht="13.5" customHeight="1">
      <c r="A46" s="36">
        <v>40878</v>
      </c>
      <c r="B46" s="17">
        <v>4025</v>
      </c>
      <c r="C46" s="17" t="s">
        <v>152</v>
      </c>
      <c r="D46" s="17" t="s">
        <v>155</v>
      </c>
      <c r="E46" s="14">
        <v>234.48</v>
      </c>
      <c r="F46" s="82"/>
      <c r="G46" s="5"/>
      <c r="H46" s="5"/>
    </row>
    <row r="47" spans="1:8" ht="13.5" customHeight="1">
      <c r="A47" s="36">
        <v>40879</v>
      </c>
      <c r="B47" s="17">
        <v>4025</v>
      </c>
      <c r="C47" s="17" t="s">
        <v>154</v>
      </c>
      <c r="D47" s="17" t="s">
        <v>155</v>
      </c>
      <c r="E47" s="14">
        <v>384.77</v>
      </c>
      <c r="F47" s="82"/>
      <c r="G47" s="5"/>
      <c r="H47" s="5"/>
    </row>
    <row r="48" spans="1:8" ht="13.5" customHeight="1">
      <c r="A48" s="36">
        <v>40879</v>
      </c>
      <c r="B48" s="17">
        <v>4025</v>
      </c>
      <c r="C48" s="17" t="s">
        <v>153</v>
      </c>
      <c r="D48" s="17" t="s">
        <v>155</v>
      </c>
      <c r="E48" s="14">
        <v>611.72</v>
      </c>
      <c r="F48" s="82"/>
      <c r="G48" s="5"/>
      <c r="H48" s="5"/>
    </row>
    <row r="49" spans="1:8" ht="13.5" customHeight="1">
      <c r="A49" s="336">
        <v>41089</v>
      </c>
      <c r="B49" s="414">
        <v>4025</v>
      </c>
      <c r="C49" s="47" t="s">
        <v>532</v>
      </c>
      <c r="D49" s="47" t="s">
        <v>533</v>
      </c>
      <c r="E49" s="80">
        <v>2129.33</v>
      </c>
      <c r="F49" s="82"/>
      <c r="G49" s="5"/>
      <c r="H49" s="5"/>
    </row>
    <row r="50" spans="1:8" ht="13.5" customHeight="1">
      <c r="A50" s="43" t="s">
        <v>11</v>
      </c>
      <c r="B50" s="148">
        <v>5000</v>
      </c>
      <c r="C50" s="11"/>
      <c r="D50" s="11" t="s">
        <v>8</v>
      </c>
      <c r="E50" s="147">
        <v>5000</v>
      </c>
      <c r="F50" s="44">
        <f>SUM(E51:E67)</f>
        <v>6075.260000000001</v>
      </c>
      <c r="G50" s="5"/>
      <c r="H50" s="5"/>
    </row>
    <row r="51" spans="1:8" ht="13.5" customHeight="1">
      <c r="A51" s="36">
        <v>40850</v>
      </c>
      <c r="B51" s="17">
        <v>5510</v>
      </c>
      <c r="C51" s="38" t="s">
        <v>156</v>
      </c>
      <c r="D51" s="17" t="s">
        <v>160</v>
      </c>
      <c r="E51" s="80">
        <v>380</v>
      </c>
      <c r="F51" s="79"/>
      <c r="G51" s="5"/>
      <c r="H51" s="5"/>
    </row>
    <row r="52" spans="1:8" ht="13.5" customHeight="1">
      <c r="A52" s="36">
        <v>40871</v>
      </c>
      <c r="B52" s="1">
        <v>5510</v>
      </c>
      <c r="C52" s="5" t="s">
        <v>158</v>
      </c>
      <c r="D52" s="17" t="s">
        <v>161</v>
      </c>
      <c r="E52" s="14">
        <v>1051.57</v>
      </c>
      <c r="F52" s="79"/>
      <c r="G52" s="5"/>
      <c r="H52" s="5"/>
    </row>
    <row r="53" spans="1:8" ht="13.5" customHeight="1">
      <c r="A53" s="36">
        <v>40883</v>
      </c>
      <c r="B53" s="17">
        <v>5510</v>
      </c>
      <c r="C53" s="38" t="s">
        <v>157</v>
      </c>
      <c r="D53" s="17" t="s">
        <v>159</v>
      </c>
      <c r="E53" s="14">
        <v>1740</v>
      </c>
      <c r="F53" s="79"/>
      <c r="G53" s="5"/>
      <c r="H53" s="5"/>
    </row>
    <row r="54" spans="1:8" ht="13.5" customHeight="1">
      <c r="A54" s="36">
        <v>40907</v>
      </c>
      <c r="B54" s="17">
        <v>5510</v>
      </c>
      <c r="C54" s="38" t="s">
        <v>197</v>
      </c>
      <c r="D54" s="17" t="s">
        <v>199</v>
      </c>
      <c r="E54" s="14">
        <v>66.19</v>
      </c>
      <c r="F54" s="79"/>
      <c r="G54" s="5"/>
      <c r="H54" s="5"/>
    </row>
    <row r="55" spans="1:8" ht="13.5" customHeight="1">
      <c r="A55" s="36">
        <v>40907</v>
      </c>
      <c r="B55" s="1">
        <v>5510</v>
      </c>
      <c r="C55" s="38" t="s">
        <v>197</v>
      </c>
      <c r="D55" s="17" t="s">
        <v>198</v>
      </c>
      <c r="E55" s="14">
        <v>570</v>
      </c>
      <c r="F55" s="79"/>
      <c r="G55" s="5"/>
      <c r="H55" s="5"/>
    </row>
    <row r="56" spans="1:8" ht="13.5" customHeight="1">
      <c r="A56" s="36">
        <v>40907</v>
      </c>
      <c r="B56" s="17">
        <v>5510</v>
      </c>
      <c r="C56" s="38" t="s">
        <v>197</v>
      </c>
      <c r="D56" s="17" t="s">
        <v>200</v>
      </c>
      <c r="E56" s="14">
        <v>162.25</v>
      </c>
      <c r="F56" s="79"/>
      <c r="G56" s="5"/>
      <c r="H56" s="5"/>
    </row>
    <row r="57" spans="1:8" ht="13.5" customHeight="1">
      <c r="A57" s="97">
        <v>41082</v>
      </c>
      <c r="B57" s="98">
        <v>5510</v>
      </c>
      <c r="C57" s="99" t="s">
        <v>433</v>
      </c>
      <c r="D57" s="98" t="s">
        <v>534</v>
      </c>
      <c r="E57" s="143">
        <v>92</v>
      </c>
      <c r="F57" s="79"/>
      <c r="G57" s="5"/>
      <c r="H57" s="5"/>
    </row>
    <row r="58" spans="1:8" ht="13.5" customHeight="1">
      <c r="A58" s="97">
        <v>41082</v>
      </c>
      <c r="B58" s="98">
        <v>5510</v>
      </c>
      <c r="C58" s="99" t="s">
        <v>433</v>
      </c>
      <c r="D58" s="98" t="s">
        <v>535</v>
      </c>
      <c r="E58" s="143">
        <v>420.24</v>
      </c>
      <c r="F58" s="79"/>
      <c r="G58" s="5"/>
      <c r="H58" s="5"/>
    </row>
    <row r="59" spans="1:8" ht="13.5" customHeight="1">
      <c r="A59" s="97">
        <v>41082</v>
      </c>
      <c r="B59" s="98">
        <v>5510</v>
      </c>
      <c r="C59" s="99" t="s">
        <v>433</v>
      </c>
      <c r="D59" s="98" t="s">
        <v>536</v>
      </c>
      <c r="E59" s="143">
        <v>39.58</v>
      </c>
      <c r="F59" s="79"/>
      <c r="G59" s="5"/>
      <c r="H59" s="5"/>
    </row>
    <row r="60" spans="1:8" ht="13.5" customHeight="1">
      <c r="A60" s="97">
        <v>41082</v>
      </c>
      <c r="B60" s="98">
        <v>5510</v>
      </c>
      <c r="C60" s="99" t="s">
        <v>433</v>
      </c>
      <c r="D60" s="98" t="s">
        <v>537</v>
      </c>
      <c r="E60" s="143">
        <v>182.47</v>
      </c>
      <c r="F60" s="79"/>
      <c r="G60" s="5"/>
      <c r="H60" s="5"/>
    </row>
    <row r="61" spans="1:8" ht="13.5" customHeight="1">
      <c r="A61" s="97">
        <v>41088</v>
      </c>
      <c r="B61" s="98">
        <v>5510</v>
      </c>
      <c r="C61" s="99" t="s">
        <v>538</v>
      </c>
      <c r="D61" s="98" t="s">
        <v>539</v>
      </c>
      <c r="E61" s="143">
        <v>170</v>
      </c>
      <c r="F61" s="79"/>
      <c r="G61" s="5"/>
      <c r="H61" s="5"/>
    </row>
    <row r="62" spans="1:8" ht="13.5" customHeight="1">
      <c r="A62" s="97">
        <v>41088</v>
      </c>
      <c r="B62" s="98">
        <v>5510</v>
      </c>
      <c r="C62" s="99" t="s">
        <v>540</v>
      </c>
      <c r="D62" s="98" t="s">
        <v>541</v>
      </c>
      <c r="E62" s="143">
        <v>115</v>
      </c>
      <c r="F62" s="79"/>
      <c r="G62" s="5"/>
      <c r="H62" s="5"/>
    </row>
    <row r="63" spans="1:8" ht="13.5" customHeight="1">
      <c r="A63" s="97">
        <v>41089</v>
      </c>
      <c r="B63" s="98">
        <v>5510</v>
      </c>
      <c r="C63" s="99" t="s">
        <v>542</v>
      </c>
      <c r="D63" s="98" t="s">
        <v>543</v>
      </c>
      <c r="E63" s="143">
        <v>53.76</v>
      </c>
      <c r="F63" s="79"/>
      <c r="G63" s="5"/>
      <c r="H63" s="5"/>
    </row>
    <row r="64" spans="1:8" ht="13.5" customHeight="1">
      <c r="A64" s="97">
        <v>41089</v>
      </c>
      <c r="B64" s="98">
        <v>5510</v>
      </c>
      <c r="C64" s="99" t="s">
        <v>542</v>
      </c>
      <c r="D64" s="98" t="s">
        <v>544</v>
      </c>
      <c r="E64" s="143">
        <v>225</v>
      </c>
      <c r="F64" s="79"/>
      <c r="G64" s="5"/>
      <c r="H64" s="5"/>
    </row>
    <row r="65" spans="1:8" ht="13.5" customHeight="1">
      <c r="A65" s="97">
        <v>41089</v>
      </c>
      <c r="B65" s="98">
        <v>5510</v>
      </c>
      <c r="C65" s="99" t="s">
        <v>542</v>
      </c>
      <c r="D65" s="98" t="s">
        <v>545</v>
      </c>
      <c r="E65" s="143">
        <v>182.6</v>
      </c>
      <c r="F65" s="79"/>
      <c r="G65" s="5"/>
      <c r="H65" s="5"/>
    </row>
    <row r="66" spans="1:8" ht="13.5" customHeight="1">
      <c r="A66" s="97">
        <v>41089</v>
      </c>
      <c r="B66" s="98">
        <v>5510</v>
      </c>
      <c r="C66" s="99" t="s">
        <v>542</v>
      </c>
      <c r="D66" s="98" t="s">
        <v>546</v>
      </c>
      <c r="E66" s="143">
        <v>333.6</v>
      </c>
      <c r="F66" s="79"/>
      <c r="G66" s="5"/>
      <c r="H66" s="5"/>
    </row>
    <row r="67" spans="1:6" s="5" customFormat="1" ht="13.5" customHeight="1">
      <c r="A67" s="97">
        <v>41089</v>
      </c>
      <c r="B67" s="98">
        <v>5510</v>
      </c>
      <c r="C67" s="99" t="s">
        <v>542</v>
      </c>
      <c r="D67" s="98" t="s">
        <v>547</v>
      </c>
      <c r="E67" s="143">
        <v>291</v>
      </c>
      <c r="F67" s="79"/>
    </row>
    <row r="68" spans="1:8" ht="13.5" customHeight="1">
      <c r="A68" s="49" t="s">
        <v>11</v>
      </c>
      <c r="B68" s="15">
        <v>6000</v>
      </c>
      <c r="C68" s="15"/>
      <c r="D68" s="15" t="s">
        <v>0</v>
      </c>
      <c r="E68" s="12">
        <v>0</v>
      </c>
      <c r="F68" s="44">
        <f>SUM(E69:E71)</f>
        <v>10477</v>
      </c>
      <c r="G68" s="5"/>
      <c r="H68" s="5"/>
    </row>
    <row r="69" spans="1:8" ht="13.5" customHeight="1">
      <c r="A69" s="336">
        <v>41089</v>
      </c>
      <c r="B69" s="414">
        <v>6461</v>
      </c>
      <c r="C69" s="414" t="s">
        <v>529</v>
      </c>
      <c r="D69" s="47" t="s">
        <v>548</v>
      </c>
      <c r="E69" s="80">
        <v>10477</v>
      </c>
      <c r="F69" s="79" t="s">
        <v>2</v>
      </c>
      <c r="G69" s="18" t="s">
        <v>2</v>
      </c>
      <c r="H69" s="5"/>
    </row>
    <row r="70" spans="1:8" ht="13.5" customHeight="1">
      <c r="A70" s="50"/>
      <c r="B70" s="47"/>
      <c r="C70" s="47"/>
      <c r="D70" s="47"/>
      <c r="E70" s="51"/>
      <c r="F70" s="79"/>
      <c r="G70" s="18"/>
      <c r="H70" s="5"/>
    </row>
    <row r="71" spans="1:8" s="22" customFormat="1" ht="13.5" customHeight="1" thickBot="1">
      <c r="A71" s="52"/>
      <c r="B71" s="19"/>
      <c r="C71" s="19"/>
      <c r="D71" s="19"/>
      <c r="E71" s="20"/>
      <c r="F71" s="83"/>
      <c r="G71" s="13"/>
      <c r="H71" s="13"/>
    </row>
    <row r="72" spans="1:8" ht="13.5" customHeight="1">
      <c r="A72" s="50"/>
      <c r="B72" s="47"/>
      <c r="C72" s="47"/>
      <c r="D72" s="47"/>
      <c r="E72" s="54"/>
      <c r="F72" s="33"/>
      <c r="G72" s="5"/>
      <c r="H72" s="5"/>
    </row>
    <row r="73" spans="1:8" ht="13.5" customHeight="1">
      <c r="A73" s="41"/>
      <c r="B73" s="13"/>
      <c r="C73" s="13"/>
      <c r="D73" s="85" t="s">
        <v>18</v>
      </c>
      <c r="E73" s="68">
        <f>SUM(E4+E24+E27+E45+E50+E68)</f>
        <v>32000</v>
      </c>
      <c r="F73" s="33"/>
      <c r="G73" s="5"/>
      <c r="H73" s="5"/>
    </row>
    <row r="74" spans="1:8" ht="13.5" customHeight="1">
      <c r="A74" s="41"/>
      <c r="B74" s="13"/>
      <c r="C74" s="13"/>
      <c r="D74" s="86"/>
      <c r="E74" s="87"/>
      <c r="F74" s="33"/>
      <c r="G74" s="5"/>
      <c r="H74" s="5"/>
    </row>
    <row r="75" spans="1:8" ht="13.5" customHeight="1">
      <c r="A75" s="41"/>
      <c r="B75" s="13"/>
      <c r="C75" s="13"/>
      <c r="D75" s="85" t="s">
        <v>50</v>
      </c>
      <c r="E75" s="68">
        <f>SUM(F68+F50+F45+F27+F24+F4)</f>
        <v>50904.16</v>
      </c>
      <c r="F75" s="33" t="s">
        <v>2</v>
      </c>
      <c r="G75" s="5"/>
      <c r="H75" s="5"/>
    </row>
    <row r="76" spans="1:8" ht="13.5" customHeight="1">
      <c r="A76" s="41"/>
      <c r="B76" s="13"/>
      <c r="C76" s="13"/>
      <c r="D76" s="86"/>
      <c r="E76" s="87"/>
      <c r="F76" s="33"/>
      <c r="G76" s="5"/>
      <c r="H76" s="5"/>
    </row>
    <row r="77" spans="1:8" ht="13.5" customHeight="1">
      <c r="A77" s="41"/>
      <c r="B77" s="13"/>
      <c r="C77" s="13"/>
      <c r="D77" s="85" t="s">
        <v>51</v>
      </c>
      <c r="E77" s="88">
        <f>(E73-E75)</f>
        <v>-18904.160000000003</v>
      </c>
      <c r="F77" s="33"/>
      <c r="G77" s="5"/>
      <c r="H77" s="5"/>
    </row>
    <row r="78" spans="1:8" ht="13.5" customHeight="1">
      <c r="A78" s="41"/>
      <c r="B78" s="13"/>
      <c r="C78" s="13"/>
      <c r="D78" s="85"/>
      <c r="E78" s="68"/>
      <c r="F78" s="33"/>
      <c r="G78" s="5"/>
      <c r="H78" s="5"/>
    </row>
    <row r="79" spans="1:8" ht="13.5" customHeight="1">
      <c r="A79" s="41"/>
      <c r="B79" s="13"/>
      <c r="C79" s="13"/>
      <c r="D79" s="85" t="s">
        <v>31</v>
      </c>
      <c r="E79" s="89">
        <f>SUM(E75/E73)</f>
        <v>1.5907550000000001</v>
      </c>
      <c r="F79" s="33"/>
      <c r="G79" s="5"/>
      <c r="H79" s="5"/>
    </row>
    <row r="80" spans="1:6" ht="12.75" thickBot="1">
      <c r="A80" s="57"/>
      <c r="B80" s="58"/>
      <c r="C80" s="21"/>
      <c r="D80" s="58"/>
      <c r="E80" s="59"/>
      <c r="F80" s="60"/>
    </row>
    <row r="84" spans="4:6" ht="12">
      <c r="D84"/>
      <c r="F84" s="5"/>
    </row>
  </sheetData>
  <sheetProtection/>
  <printOptions gridLines="1" horizontalCentered="1"/>
  <pageMargins left="0.75" right="0.75" top="1.25" bottom="1" header="0.5" footer="0.5"/>
  <pageSetup fitToHeight="1" fitToWidth="1" orientation="portrait" scale="56"/>
  <headerFooter alignWithMargins="0">
    <oddHeader>&amp;L&amp;"Helvetica,Bold"FOOTHILL COLLEGE&amp;C&amp;"Helvetica,Bold"&amp;12PERKINS IC 2015-2016
4th Quarter Report
PARAMEDIC
TOP CODE: 1251.00
INDEX: 1PC126, FO-P: 135016-141081-125100&amp;R&amp;"Helvetica,Bold"HUSEMAN
SOLVASON</oddHeader>
    <oddFooter>&amp;L&amp;"Helvetica,Regular"&amp;8&amp;K000000&amp;D&amp;R&amp;"Helvetica,Regular"&amp;8&amp;K000000Workforce Development and Instiutional Advancement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30">
      <selection activeCell="F39" sqref="F39"/>
    </sheetView>
  </sheetViews>
  <sheetFormatPr defaultColWidth="11.33203125" defaultRowHeight="12.75"/>
  <cols>
    <col min="1" max="2" width="12.83203125" style="1" customWidth="1"/>
    <col min="3" max="3" width="14" style="5" customWidth="1"/>
    <col min="4" max="4" width="37.33203125" style="1" customWidth="1"/>
    <col min="5" max="5" width="16" style="6" customWidth="1"/>
    <col min="6" max="6" width="12.66015625" style="1" customWidth="1"/>
    <col min="7" max="16384" width="11.33203125" style="1" customWidth="1"/>
  </cols>
  <sheetData>
    <row r="1" spans="1:6" ht="13.5" customHeight="1">
      <c r="A1" s="24"/>
      <c r="B1" s="25"/>
      <c r="C1" s="26"/>
      <c r="D1" s="25"/>
      <c r="E1" s="27"/>
      <c r="F1" s="28"/>
    </row>
    <row r="2" spans="1:6" s="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</row>
    <row r="3" spans="1:8" ht="13.5" customHeight="1">
      <c r="A3" s="31"/>
      <c r="B3" s="13"/>
      <c r="C3" s="13"/>
      <c r="D3" s="13"/>
      <c r="E3" s="32"/>
      <c r="F3" s="33"/>
      <c r="G3" s="5"/>
      <c r="H3" s="5"/>
    </row>
    <row r="4" spans="1:8" ht="13.5" customHeight="1">
      <c r="A4" s="34" t="s">
        <v>11</v>
      </c>
      <c r="B4" s="107">
        <v>1000</v>
      </c>
      <c r="C4" s="11"/>
      <c r="D4" s="11" t="s">
        <v>1</v>
      </c>
      <c r="E4" s="106">
        <v>2000</v>
      </c>
      <c r="F4" s="35">
        <f>SUM(E5:E11)</f>
        <v>2282.58</v>
      </c>
      <c r="G4" s="5"/>
      <c r="H4" s="5"/>
    </row>
    <row r="5" spans="1:8" ht="13.5" customHeight="1">
      <c r="A5" s="36">
        <v>40938</v>
      </c>
      <c r="B5" s="17">
        <v>1430</v>
      </c>
      <c r="C5" s="17" t="s">
        <v>220</v>
      </c>
      <c r="D5" s="17" t="s">
        <v>242</v>
      </c>
      <c r="E5" s="80">
        <v>496.8</v>
      </c>
      <c r="F5" s="78" t="s">
        <v>2</v>
      </c>
      <c r="G5" s="5"/>
      <c r="H5" s="5"/>
    </row>
    <row r="6" spans="1:8" ht="13.5" customHeight="1">
      <c r="A6" s="36">
        <v>40938</v>
      </c>
      <c r="B6" s="17">
        <v>1430</v>
      </c>
      <c r="C6" s="17" t="s">
        <v>220</v>
      </c>
      <c r="D6" s="17" t="s">
        <v>244</v>
      </c>
      <c r="E6" s="14">
        <v>264.06</v>
      </c>
      <c r="F6" s="79"/>
      <c r="G6" s="5"/>
      <c r="H6" s="5"/>
    </row>
    <row r="7" spans="1:8" ht="13.5" customHeight="1">
      <c r="A7" s="36">
        <v>40967</v>
      </c>
      <c r="B7" s="17">
        <v>1430</v>
      </c>
      <c r="C7" s="17" t="s">
        <v>238</v>
      </c>
      <c r="D7" s="17" t="s">
        <v>243</v>
      </c>
      <c r="E7" s="14">
        <v>496.8</v>
      </c>
      <c r="F7" s="79"/>
      <c r="G7" s="5"/>
      <c r="H7" s="5"/>
    </row>
    <row r="8" spans="1:8" ht="13.5" customHeight="1">
      <c r="A8" s="36">
        <v>40967</v>
      </c>
      <c r="B8" s="17">
        <v>1430</v>
      </c>
      <c r="C8" s="17" t="s">
        <v>238</v>
      </c>
      <c r="D8" s="17" t="s">
        <v>245</v>
      </c>
      <c r="E8" s="14">
        <v>264.06</v>
      </c>
      <c r="F8" s="79"/>
      <c r="G8" s="5"/>
      <c r="H8" s="5"/>
    </row>
    <row r="9" spans="1:8" ht="13.5" customHeight="1">
      <c r="A9" s="36">
        <v>40998</v>
      </c>
      <c r="B9" s="17">
        <v>1430</v>
      </c>
      <c r="C9" s="38" t="s">
        <v>264</v>
      </c>
      <c r="D9" s="17" t="s">
        <v>270</v>
      </c>
      <c r="E9" s="14">
        <v>496.8</v>
      </c>
      <c r="F9" s="79"/>
      <c r="G9" s="5"/>
      <c r="H9" s="5"/>
    </row>
    <row r="10" spans="1:8" ht="13.5" customHeight="1">
      <c r="A10" s="36">
        <v>40998</v>
      </c>
      <c r="B10" s="17">
        <v>1430</v>
      </c>
      <c r="C10" s="38" t="s">
        <v>264</v>
      </c>
      <c r="D10" s="17" t="s">
        <v>271</v>
      </c>
      <c r="E10" s="14">
        <v>264.06</v>
      </c>
      <c r="F10" s="79"/>
      <c r="G10" s="5"/>
      <c r="H10" s="5"/>
    </row>
    <row r="11" spans="1:8" ht="13.5" customHeight="1">
      <c r="A11" s="36"/>
      <c r="B11" s="17"/>
      <c r="C11" s="17"/>
      <c r="D11" s="17"/>
      <c r="E11" s="14"/>
      <c r="F11" s="79"/>
      <c r="G11" s="5"/>
      <c r="H11" s="5"/>
    </row>
    <row r="12" spans="1:8" ht="13.5" customHeight="1">
      <c r="A12" s="34" t="s">
        <v>11</v>
      </c>
      <c r="B12" s="92">
        <v>2000</v>
      </c>
      <c r="C12" s="15"/>
      <c r="D12" s="11" t="s">
        <v>5</v>
      </c>
      <c r="E12" s="91">
        <v>0</v>
      </c>
      <c r="F12" s="35">
        <f>SUM(E13:E19)</f>
        <v>0</v>
      </c>
      <c r="G12" s="5"/>
      <c r="H12" s="5"/>
    </row>
    <row r="13" spans="1:6" s="5" customFormat="1" ht="13.5" customHeight="1">
      <c r="A13" s="74"/>
      <c r="B13" s="75"/>
      <c r="C13" s="75"/>
      <c r="D13" s="75"/>
      <c r="E13" s="80"/>
      <c r="F13" s="78"/>
    </row>
    <row r="14" spans="1:6" s="5" customFormat="1" ht="13.5" customHeight="1">
      <c r="A14" s="74"/>
      <c r="B14" s="75"/>
      <c r="C14" s="75"/>
      <c r="D14" s="75"/>
      <c r="E14" s="80"/>
      <c r="F14" s="78"/>
    </row>
    <row r="15" spans="1:6" s="5" customFormat="1" ht="13.5" customHeight="1">
      <c r="A15" s="36"/>
      <c r="B15" s="17"/>
      <c r="C15" s="75"/>
      <c r="D15" s="17"/>
      <c r="E15" s="40"/>
      <c r="F15" s="79"/>
    </row>
    <row r="16" spans="1:6" s="5" customFormat="1" ht="13.5" customHeight="1">
      <c r="A16" s="36"/>
      <c r="B16" s="17"/>
      <c r="C16" s="75"/>
      <c r="D16" s="17"/>
      <c r="E16" s="40"/>
      <c r="F16" s="79"/>
    </row>
    <row r="17" spans="1:6" s="5" customFormat="1" ht="13.5" customHeight="1">
      <c r="A17" s="36"/>
      <c r="B17" s="17"/>
      <c r="C17" s="17"/>
      <c r="D17" s="17"/>
      <c r="E17" s="40"/>
      <c r="F17" s="79"/>
    </row>
    <row r="18" spans="1:6" s="5" customFormat="1" ht="13.5" customHeight="1">
      <c r="A18" s="36"/>
      <c r="B18" s="17"/>
      <c r="C18" s="17"/>
      <c r="D18" s="17"/>
      <c r="E18" s="40"/>
      <c r="F18" s="79"/>
    </row>
    <row r="19" spans="1:8" ht="13.5" customHeight="1">
      <c r="A19" s="36"/>
      <c r="B19" s="17"/>
      <c r="C19" s="17"/>
      <c r="D19" s="17"/>
      <c r="E19" s="40"/>
      <c r="F19" s="79"/>
      <c r="G19" s="5"/>
      <c r="H19" s="5"/>
    </row>
    <row r="20" spans="1:8" ht="13.5" customHeight="1">
      <c r="A20" s="34" t="s">
        <v>11</v>
      </c>
      <c r="B20" s="107">
        <v>3000</v>
      </c>
      <c r="C20" s="11"/>
      <c r="D20" s="11" t="s">
        <v>6</v>
      </c>
      <c r="E20" s="106">
        <v>200</v>
      </c>
      <c r="F20" s="35">
        <f>SUM(E21:E27)</f>
        <v>157.9</v>
      </c>
      <c r="G20" s="5"/>
      <c r="H20" s="5"/>
    </row>
    <row r="21" spans="1:6" s="5" customFormat="1" ht="13.5" customHeight="1">
      <c r="A21" s="36">
        <v>40938</v>
      </c>
      <c r="B21" s="17">
        <v>3200</v>
      </c>
      <c r="C21" s="17" t="s">
        <v>220</v>
      </c>
      <c r="D21" s="17" t="s">
        <v>242</v>
      </c>
      <c r="E21" s="80">
        <v>34.37</v>
      </c>
      <c r="F21" s="78"/>
    </row>
    <row r="22" spans="1:6" s="5" customFormat="1" ht="13.5" customHeight="1">
      <c r="A22" s="36">
        <v>40938</v>
      </c>
      <c r="B22" s="17">
        <v>3200</v>
      </c>
      <c r="C22" s="17" t="s">
        <v>220</v>
      </c>
      <c r="D22" s="17" t="s">
        <v>244</v>
      </c>
      <c r="E22" s="81">
        <v>18.27</v>
      </c>
      <c r="F22" s="78"/>
    </row>
    <row r="23" spans="1:6" s="5" customFormat="1" ht="13.5" customHeight="1">
      <c r="A23" s="36">
        <v>40967</v>
      </c>
      <c r="B23" s="75">
        <v>3200</v>
      </c>
      <c r="C23" s="17" t="s">
        <v>238</v>
      </c>
      <c r="D23" s="17" t="s">
        <v>243</v>
      </c>
      <c r="E23" s="14">
        <v>34.36</v>
      </c>
      <c r="F23" s="79"/>
    </row>
    <row r="24" spans="1:6" s="5" customFormat="1" ht="13.5" customHeight="1">
      <c r="A24" s="36">
        <v>40967</v>
      </c>
      <c r="B24" s="75">
        <v>3200</v>
      </c>
      <c r="C24" s="17" t="s">
        <v>238</v>
      </c>
      <c r="D24" s="17" t="s">
        <v>245</v>
      </c>
      <c r="E24" s="14">
        <v>18.26</v>
      </c>
      <c r="F24" s="79"/>
    </row>
    <row r="25" spans="1:6" s="5" customFormat="1" ht="13.5" customHeight="1">
      <c r="A25" s="36">
        <v>40998</v>
      </c>
      <c r="B25" s="17">
        <v>3200</v>
      </c>
      <c r="C25" s="38" t="s">
        <v>264</v>
      </c>
      <c r="D25" s="17" t="s">
        <v>270</v>
      </c>
      <c r="E25" s="14">
        <v>34.37</v>
      </c>
      <c r="F25" s="79"/>
    </row>
    <row r="26" spans="1:6" s="5" customFormat="1" ht="13.5" customHeight="1">
      <c r="A26" s="36">
        <v>40998</v>
      </c>
      <c r="B26" s="17">
        <v>3200</v>
      </c>
      <c r="C26" s="38" t="s">
        <v>264</v>
      </c>
      <c r="D26" s="17" t="s">
        <v>271</v>
      </c>
      <c r="E26" s="14">
        <v>18.27</v>
      </c>
      <c r="F26" s="79"/>
    </row>
    <row r="27" spans="1:8" ht="13.5" customHeight="1">
      <c r="A27" s="42"/>
      <c r="B27" s="17"/>
      <c r="C27" s="17"/>
      <c r="D27" s="17"/>
      <c r="E27" s="14"/>
      <c r="F27" s="79"/>
      <c r="G27" s="5"/>
      <c r="H27" s="5"/>
    </row>
    <row r="28" spans="1:8" ht="13.5" customHeight="1">
      <c r="A28" s="34" t="s">
        <v>11</v>
      </c>
      <c r="B28" s="148">
        <v>4000</v>
      </c>
      <c r="C28" s="11"/>
      <c r="D28" s="11" t="s">
        <v>7</v>
      </c>
      <c r="E28" s="147">
        <v>2500</v>
      </c>
      <c r="F28" s="35">
        <f>SUM(E29:E37)</f>
        <v>839.26</v>
      </c>
      <c r="G28" s="5"/>
      <c r="H28" s="5"/>
    </row>
    <row r="29" spans="1:8" ht="13.5" customHeight="1">
      <c r="A29" s="36">
        <v>41089</v>
      </c>
      <c r="B29" s="17">
        <v>4010</v>
      </c>
      <c r="C29" s="17" t="s">
        <v>549</v>
      </c>
      <c r="D29" s="415" t="s">
        <v>550</v>
      </c>
      <c r="E29" s="80">
        <v>839.26</v>
      </c>
      <c r="F29" s="82"/>
      <c r="G29" s="5"/>
      <c r="H29" s="5"/>
    </row>
    <row r="30" spans="1:8" ht="13.5" customHeight="1">
      <c r="A30" s="36"/>
      <c r="B30" s="17"/>
      <c r="C30" s="296"/>
      <c r="D30" s="296"/>
      <c r="E30" s="309"/>
      <c r="F30" s="82"/>
      <c r="G30" s="5"/>
      <c r="H30" s="5"/>
    </row>
    <row r="31" spans="1:8" ht="13.5" customHeight="1">
      <c r="A31" s="36"/>
      <c r="B31" s="17"/>
      <c r="C31" s="296"/>
      <c r="D31" s="296"/>
      <c r="E31" s="309"/>
      <c r="F31" s="79"/>
      <c r="G31" s="5"/>
      <c r="H31" s="5"/>
    </row>
    <row r="32" spans="1:8" ht="13.5" customHeight="1">
      <c r="A32" s="36"/>
      <c r="B32" s="17"/>
      <c r="C32" s="17"/>
      <c r="D32" s="17"/>
      <c r="E32" s="175"/>
      <c r="F32" s="79"/>
      <c r="G32" s="5"/>
      <c r="H32" s="5"/>
    </row>
    <row r="33" spans="1:8" ht="13.5" customHeight="1">
      <c r="A33" s="36"/>
      <c r="B33" s="17"/>
      <c r="C33" s="17"/>
      <c r="D33" s="17"/>
      <c r="E33" s="14"/>
      <c r="F33" s="79"/>
      <c r="G33" s="5"/>
      <c r="H33" s="5"/>
    </row>
    <row r="34" spans="1:6" s="157" customFormat="1" ht="13.5" customHeight="1">
      <c r="A34" s="171"/>
      <c r="B34" s="156"/>
      <c r="C34" s="156"/>
      <c r="D34" s="156"/>
      <c r="E34" s="172"/>
      <c r="F34" s="173"/>
    </row>
    <row r="35" spans="1:6" s="157" customFormat="1" ht="13.5" customHeight="1">
      <c r="A35" s="171"/>
      <c r="B35" s="156"/>
      <c r="C35" s="156"/>
      <c r="D35" s="156"/>
      <c r="E35" s="172"/>
      <c r="F35" s="173"/>
    </row>
    <row r="36" spans="1:6" s="157" customFormat="1" ht="13.5" customHeight="1">
      <c r="A36" s="171"/>
      <c r="B36" s="156"/>
      <c r="C36" s="156"/>
      <c r="D36" s="156"/>
      <c r="E36" s="172"/>
      <c r="F36" s="173"/>
    </row>
    <row r="37" spans="1:8" ht="13.5" customHeight="1">
      <c r="A37" s="36"/>
      <c r="B37" s="17"/>
      <c r="C37" s="17"/>
      <c r="D37" s="17"/>
      <c r="E37" s="14"/>
      <c r="F37" s="79"/>
      <c r="G37" s="5"/>
      <c r="H37" s="5"/>
    </row>
    <row r="38" spans="1:8" ht="13.5" customHeight="1">
      <c r="A38" s="43" t="s">
        <v>11</v>
      </c>
      <c r="B38" s="148">
        <v>5000</v>
      </c>
      <c r="C38" s="11"/>
      <c r="D38" s="11" t="s">
        <v>8</v>
      </c>
      <c r="E38" s="147">
        <v>2000</v>
      </c>
      <c r="F38" s="44">
        <f>SUM(E39:E44)</f>
        <v>3225.53</v>
      </c>
      <c r="G38" s="5"/>
      <c r="H38" s="5"/>
    </row>
    <row r="39" spans="1:8" ht="13.5" customHeight="1">
      <c r="A39" s="36">
        <v>40773</v>
      </c>
      <c r="B39" s="17">
        <v>5510</v>
      </c>
      <c r="C39" s="334" t="s">
        <v>88</v>
      </c>
      <c r="D39" s="416" t="s">
        <v>89</v>
      </c>
      <c r="E39" s="80">
        <v>653.72</v>
      </c>
      <c r="F39" s="79" t="s">
        <v>2</v>
      </c>
      <c r="G39" s="5"/>
      <c r="H39" s="5"/>
    </row>
    <row r="40" spans="1:8" ht="13.5" customHeight="1">
      <c r="A40" s="417">
        <v>41046</v>
      </c>
      <c r="B40" s="231">
        <v>5510</v>
      </c>
      <c r="C40" s="418" t="s">
        <v>551</v>
      </c>
      <c r="D40" s="419" t="s">
        <v>552</v>
      </c>
      <c r="E40" s="420">
        <v>811.5</v>
      </c>
      <c r="F40" s="79"/>
      <c r="G40" s="5"/>
      <c r="H40" s="5"/>
    </row>
    <row r="41" spans="1:8" ht="13.5" customHeight="1">
      <c r="A41" s="417">
        <v>41089</v>
      </c>
      <c r="B41" s="231">
        <v>5510</v>
      </c>
      <c r="C41" s="421" t="s">
        <v>553</v>
      </c>
      <c r="D41" s="414" t="s">
        <v>321</v>
      </c>
      <c r="E41" s="422">
        <v>811.5</v>
      </c>
      <c r="F41" s="79"/>
      <c r="G41" s="5"/>
      <c r="H41" s="5"/>
    </row>
    <row r="42" spans="1:8" ht="13.5" customHeight="1">
      <c r="A42" s="36">
        <v>41089</v>
      </c>
      <c r="B42" s="17">
        <v>5510</v>
      </c>
      <c r="C42" s="38" t="s">
        <v>554</v>
      </c>
      <c r="D42" s="47" t="s">
        <v>555</v>
      </c>
      <c r="E42" s="45">
        <v>222</v>
      </c>
      <c r="F42" s="79"/>
      <c r="G42" s="5"/>
      <c r="H42" s="5"/>
    </row>
    <row r="43" spans="1:8" ht="13.5" customHeight="1">
      <c r="A43" s="36">
        <v>41067</v>
      </c>
      <c r="B43" s="47">
        <v>5908</v>
      </c>
      <c r="C43" s="47" t="s">
        <v>376</v>
      </c>
      <c r="D43" s="47" t="s">
        <v>377</v>
      </c>
      <c r="E43" s="48">
        <v>1538.31</v>
      </c>
      <c r="F43" s="79"/>
      <c r="G43" s="5"/>
      <c r="H43" s="5"/>
    </row>
    <row r="44" spans="1:8" ht="13.5" customHeight="1">
      <c r="A44" s="206">
        <v>41089</v>
      </c>
      <c r="B44" s="47">
        <v>5510</v>
      </c>
      <c r="C44" s="47" t="s">
        <v>556</v>
      </c>
      <c r="D44" s="47" t="s">
        <v>557</v>
      </c>
      <c r="E44" s="48">
        <v>-811.5</v>
      </c>
      <c r="F44" s="79"/>
      <c r="G44" s="5"/>
      <c r="H44" s="5"/>
    </row>
    <row r="45" spans="1:6" s="5" customFormat="1" ht="13.5" customHeight="1">
      <c r="A45" s="46"/>
      <c r="B45" s="47"/>
      <c r="C45" s="47"/>
      <c r="D45" s="47"/>
      <c r="E45" s="48"/>
      <c r="F45" s="79"/>
    </row>
    <row r="46" spans="1:8" ht="13.5" customHeight="1">
      <c r="A46" s="49" t="s">
        <v>11</v>
      </c>
      <c r="B46" s="15">
        <v>6000</v>
      </c>
      <c r="C46" s="15"/>
      <c r="D46" s="15" t="s">
        <v>0</v>
      </c>
      <c r="E46" s="12">
        <v>0</v>
      </c>
      <c r="F46" s="44">
        <f>SUM(E47:E49)</f>
        <v>0</v>
      </c>
      <c r="G46" s="5"/>
      <c r="H46" s="5"/>
    </row>
    <row r="47" spans="1:8" ht="13.5" customHeight="1">
      <c r="A47" s="50"/>
      <c r="B47" s="47"/>
      <c r="C47" s="38"/>
      <c r="D47" s="17"/>
      <c r="E47" s="80"/>
      <c r="F47" s="79" t="s">
        <v>2</v>
      </c>
      <c r="G47" s="18" t="s">
        <v>2</v>
      </c>
      <c r="H47" s="5"/>
    </row>
    <row r="48" spans="1:8" ht="13.5" customHeight="1">
      <c r="A48" s="50"/>
      <c r="B48" s="47"/>
      <c r="C48" s="47"/>
      <c r="D48" s="47"/>
      <c r="E48" s="51"/>
      <c r="F48" s="79"/>
      <c r="G48" s="18"/>
      <c r="H48" s="5"/>
    </row>
    <row r="49" spans="1:8" s="22" customFormat="1" ht="13.5" customHeight="1" thickBot="1">
      <c r="A49" s="52"/>
      <c r="B49" s="19"/>
      <c r="C49" s="19"/>
      <c r="D49" s="19"/>
      <c r="E49" s="20"/>
      <c r="F49" s="83"/>
      <c r="G49" s="13"/>
      <c r="H49" s="13"/>
    </row>
    <row r="50" spans="1:8" ht="13.5" customHeight="1">
      <c r="A50" s="50"/>
      <c r="B50" s="47"/>
      <c r="C50" s="47"/>
      <c r="D50" s="47"/>
      <c r="E50" s="54"/>
      <c r="F50" s="33"/>
      <c r="G50" s="5"/>
      <c r="H50" s="5"/>
    </row>
    <row r="51" spans="1:8" ht="13.5" customHeight="1">
      <c r="A51" s="41"/>
      <c r="B51" s="13"/>
      <c r="C51" s="13"/>
      <c r="D51" s="85" t="s">
        <v>18</v>
      </c>
      <c r="E51" s="68">
        <f>SUM(E4+E12+E20+E28+E38+E46)</f>
        <v>6700</v>
      </c>
      <c r="F51" s="33"/>
      <c r="G51" s="5"/>
      <c r="H51" s="5"/>
    </row>
    <row r="52" spans="1:8" ht="13.5" customHeight="1">
      <c r="A52" s="41"/>
      <c r="B52" s="13"/>
      <c r="C52" s="13"/>
      <c r="D52" s="86"/>
      <c r="E52" s="87"/>
      <c r="F52" s="33"/>
      <c r="G52" s="5"/>
      <c r="H52" s="5"/>
    </row>
    <row r="53" spans="1:8" ht="13.5" customHeight="1">
      <c r="A53" s="41"/>
      <c r="B53" s="13"/>
      <c r="C53" s="13"/>
      <c r="D53" s="85" t="s">
        <v>50</v>
      </c>
      <c r="E53" s="68">
        <f>SUM(F46+F38+F28+F20+F12+F4)</f>
        <v>6505.2699999999995</v>
      </c>
      <c r="F53" s="33" t="s">
        <v>2</v>
      </c>
      <c r="G53" s="5"/>
      <c r="H53" s="5"/>
    </row>
    <row r="54" spans="1:8" ht="13.5" customHeight="1">
      <c r="A54" s="41"/>
      <c r="B54" s="13"/>
      <c r="C54" s="13"/>
      <c r="D54" s="86"/>
      <c r="E54" s="87"/>
      <c r="F54" s="33"/>
      <c r="G54" s="5"/>
      <c r="H54" s="5"/>
    </row>
    <row r="55" spans="1:8" ht="13.5" customHeight="1">
      <c r="A55" s="41"/>
      <c r="B55" s="13"/>
      <c r="C55" s="13"/>
      <c r="D55" s="85" t="s">
        <v>51</v>
      </c>
      <c r="E55" s="88">
        <f>SUM(E51-E53)</f>
        <v>194.73000000000047</v>
      </c>
      <c r="F55" s="33"/>
      <c r="G55" s="5"/>
      <c r="H55" s="5"/>
    </row>
    <row r="56" spans="1:8" ht="13.5" customHeight="1">
      <c r="A56" s="41"/>
      <c r="B56" s="13"/>
      <c r="C56" s="13"/>
      <c r="D56" s="85"/>
      <c r="E56" s="68"/>
      <c r="F56" s="33"/>
      <c r="G56" s="5"/>
      <c r="H56" s="5"/>
    </row>
    <row r="57" spans="1:8" ht="13.5" customHeight="1">
      <c r="A57" s="41"/>
      <c r="B57" s="13"/>
      <c r="C57" s="13"/>
      <c r="D57" s="85" t="s">
        <v>31</v>
      </c>
      <c r="E57" s="89">
        <f>SUM(E53/E51)</f>
        <v>0.9709358208955223</v>
      </c>
      <c r="F57" s="33"/>
      <c r="G57" s="5"/>
      <c r="H57" s="5"/>
    </row>
    <row r="58" spans="1:8" ht="13.5" customHeight="1" thickBot="1">
      <c r="A58" s="55"/>
      <c r="B58" s="21"/>
      <c r="C58" s="21"/>
      <c r="D58" s="21"/>
      <c r="E58" s="56"/>
      <c r="F58" s="53"/>
      <c r="G58" s="5"/>
      <c r="H58" s="5"/>
    </row>
    <row r="59" spans="1:8" ht="13.5" customHeight="1">
      <c r="A59" s="5"/>
      <c r="B59" s="5"/>
      <c r="D59" s="5"/>
      <c r="E59" s="10"/>
      <c r="F59" s="5"/>
      <c r="G59" s="5"/>
      <c r="H59" s="5"/>
    </row>
  </sheetData>
  <sheetProtection/>
  <printOptions gridLines="1" horizontalCentered="1"/>
  <pageMargins left="0.75" right="0.75" top="1.25" bottom="1" header="0.5" footer="0.5"/>
  <pageSetup fitToHeight="1" fitToWidth="1" orientation="portrait" scale="76"/>
  <headerFooter alignWithMargins="0">
    <oddHeader>&amp;L&amp;"Helvetica,Bold"&amp;K000000FOOTHILL COLLEGE&amp;C&amp;"Helvetica,Bold"&amp;12&amp;K000000PERKINS IC 2015-2016
4th Quarter Report
PHARMACY TECHNOLOGY
TOP CODE: 1221.00
INDEX: 1PC127, FO-P: 135016-141111-122100&amp;R&amp;"Helvetica,Bold"&amp;K000000SU
SOLVASON</oddHeader>
    <oddFooter>&amp;L&amp;"Helvetica,Regular"&amp;8&amp;K000000&amp;D&amp;R&amp;"Helvetica,Regular"&amp;8&amp;K000000
Workforce Development and Instiutional Advancement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3">
      <selection activeCell="A63" sqref="A63"/>
    </sheetView>
  </sheetViews>
  <sheetFormatPr defaultColWidth="11.33203125" defaultRowHeight="12.75"/>
  <cols>
    <col min="1" max="2" width="12.83203125" style="1" customWidth="1"/>
    <col min="3" max="3" width="14" style="5" customWidth="1"/>
    <col min="4" max="4" width="37.33203125" style="1" customWidth="1"/>
    <col min="5" max="5" width="16" style="6" customWidth="1"/>
    <col min="6" max="6" width="12.66015625" style="1" customWidth="1"/>
    <col min="7" max="16384" width="11.33203125" style="1" customWidth="1"/>
  </cols>
  <sheetData>
    <row r="1" spans="1:6" ht="13.5" customHeight="1">
      <c r="A1" s="24"/>
      <c r="B1" s="25"/>
      <c r="C1" s="26"/>
      <c r="D1" s="25"/>
      <c r="E1" s="27"/>
      <c r="F1" s="28"/>
    </row>
    <row r="2" spans="1:6" s="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</row>
    <row r="3" spans="1:8" ht="13.5" customHeight="1">
      <c r="A3" s="31"/>
      <c r="B3" s="13"/>
      <c r="C3" s="13" t="s">
        <v>2</v>
      </c>
      <c r="D3" s="13"/>
      <c r="E3" s="32"/>
      <c r="F3" s="33"/>
      <c r="G3" s="5"/>
      <c r="H3" s="5"/>
    </row>
    <row r="4" spans="1:8" ht="13.5" customHeight="1">
      <c r="A4" s="34" t="s">
        <v>11</v>
      </c>
      <c r="B4" s="90">
        <v>1000</v>
      </c>
      <c r="C4" s="11"/>
      <c r="D4" s="11" t="s">
        <v>1</v>
      </c>
      <c r="E4" s="91">
        <v>0</v>
      </c>
      <c r="F4" s="35">
        <f>SUM(E5:E7)</f>
        <v>0</v>
      </c>
      <c r="G4" s="5"/>
      <c r="H4" s="5"/>
    </row>
    <row r="5" spans="1:8" ht="13.5" customHeight="1">
      <c r="A5" s="36"/>
      <c r="B5" s="17"/>
      <c r="C5" s="17"/>
      <c r="D5" s="17"/>
      <c r="E5" s="80"/>
      <c r="F5" s="78" t="s">
        <v>2</v>
      </c>
      <c r="G5" s="5"/>
      <c r="H5" s="5"/>
    </row>
    <row r="6" spans="1:8" ht="13.5" customHeight="1">
      <c r="A6" s="36"/>
      <c r="B6" s="17"/>
      <c r="C6" s="38"/>
      <c r="D6" s="17"/>
      <c r="E6" s="14"/>
      <c r="F6" s="79"/>
      <c r="G6" s="5"/>
      <c r="H6" s="5"/>
    </row>
    <row r="7" spans="1:8" ht="13.5" customHeight="1">
      <c r="A7" s="36"/>
      <c r="B7" s="17"/>
      <c r="C7" s="17"/>
      <c r="D7" s="17"/>
      <c r="E7" s="14"/>
      <c r="F7" s="79"/>
      <c r="G7" s="5"/>
      <c r="H7" s="5"/>
    </row>
    <row r="8" spans="1:8" ht="13.5" customHeight="1">
      <c r="A8" s="34" t="s">
        <v>11</v>
      </c>
      <c r="B8" s="105">
        <v>2000</v>
      </c>
      <c r="C8" s="15"/>
      <c r="D8" s="11" t="s">
        <v>5</v>
      </c>
      <c r="E8" s="106">
        <v>1500</v>
      </c>
      <c r="F8" s="35">
        <f>SUM(E9:E18)</f>
        <v>1693</v>
      </c>
      <c r="G8" s="5"/>
      <c r="H8" s="5"/>
    </row>
    <row r="9" spans="1:6" s="5" customFormat="1" ht="13.5" customHeight="1">
      <c r="A9" s="74">
        <v>40815</v>
      </c>
      <c r="B9" s="75">
        <v>2310</v>
      </c>
      <c r="C9" s="75" t="s">
        <v>128</v>
      </c>
      <c r="D9" s="75" t="s">
        <v>119</v>
      </c>
      <c r="E9" s="80">
        <v>144</v>
      </c>
      <c r="F9" s="78"/>
    </row>
    <row r="10" spans="1:6" s="5" customFormat="1" ht="13.5" customHeight="1">
      <c r="A10" s="74">
        <v>40846</v>
      </c>
      <c r="B10" s="75">
        <v>2310</v>
      </c>
      <c r="C10" s="280" t="s">
        <v>133</v>
      </c>
      <c r="D10" s="75" t="s">
        <v>162</v>
      </c>
      <c r="E10" s="80">
        <v>234</v>
      </c>
      <c r="F10" s="78"/>
    </row>
    <row r="11" spans="1:6" s="5" customFormat="1" ht="13.5" customHeight="1">
      <c r="A11" s="36">
        <v>40876</v>
      </c>
      <c r="B11" s="17">
        <v>2310</v>
      </c>
      <c r="C11" s="75" t="s">
        <v>174</v>
      </c>
      <c r="D11" s="75" t="s">
        <v>201</v>
      </c>
      <c r="E11" s="40">
        <v>216</v>
      </c>
      <c r="F11" s="79"/>
    </row>
    <row r="12" spans="1:6" s="5" customFormat="1" ht="13.5" customHeight="1">
      <c r="A12" s="36">
        <v>40998</v>
      </c>
      <c r="B12" s="17">
        <v>2310</v>
      </c>
      <c r="C12" s="75" t="s">
        <v>287</v>
      </c>
      <c r="D12" s="75" t="s">
        <v>284</v>
      </c>
      <c r="E12" s="40">
        <v>35</v>
      </c>
      <c r="F12" s="79"/>
    </row>
    <row r="13" spans="1:6" s="154" customFormat="1" ht="13.5" customHeight="1">
      <c r="A13" s="112">
        <v>41029</v>
      </c>
      <c r="B13" s="75">
        <v>2310</v>
      </c>
      <c r="C13" s="75" t="s">
        <v>329</v>
      </c>
      <c r="D13" s="75" t="s">
        <v>351</v>
      </c>
      <c r="E13" s="40">
        <v>504</v>
      </c>
      <c r="F13" s="153"/>
    </row>
    <row r="14" spans="1:6" s="154" customFormat="1" ht="13.5" customHeight="1">
      <c r="A14" s="112">
        <v>41059</v>
      </c>
      <c r="B14" s="75">
        <v>2310</v>
      </c>
      <c r="C14" s="75" t="s">
        <v>374</v>
      </c>
      <c r="D14" s="75" t="s">
        <v>371</v>
      </c>
      <c r="E14" s="40">
        <v>154</v>
      </c>
      <c r="F14" s="153"/>
    </row>
    <row r="15" spans="1:6" s="154" customFormat="1" ht="13.5" customHeight="1">
      <c r="A15" s="112">
        <v>41059</v>
      </c>
      <c r="B15" s="75">
        <v>2310</v>
      </c>
      <c r="C15" s="75" t="s">
        <v>374</v>
      </c>
      <c r="D15" s="75" t="s">
        <v>370</v>
      </c>
      <c r="E15" s="40">
        <v>252</v>
      </c>
      <c r="F15" s="153"/>
    </row>
    <row r="16" spans="1:6" s="154" customFormat="1" ht="13.5" customHeight="1">
      <c r="A16" s="112">
        <v>41089</v>
      </c>
      <c r="B16" s="75">
        <v>2310</v>
      </c>
      <c r="C16" s="17" t="s">
        <v>442</v>
      </c>
      <c r="D16" s="75" t="s">
        <v>558</v>
      </c>
      <c r="E16" s="40">
        <v>154</v>
      </c>
      <c r="F16" s="153"/>
    </row>
    <row r="17" spans="1:6" s="154" customFormat="1" ht="13.5" customHeight="1">
      <c r="A17" s="151"/>
      <c r="B17" s="152"/>
      <c r="C17" s="152"/>
      <c r="D17" s="307"/>
      <c r="E17" s="308"/>
      <c r="F17" s="153"/>
    </row>
    <row r="18" spans="1:6" s="149" customFormat="1" ht="13.5" customHeight="1">
      <c r="A18" s="112"/>
      <c r="B18" s="75"/>
      <c r="C18" s="75"/>
      <c r="D18" s="307"/>
      <c r="E18" s="308"/>
      <c r="F18" s="114"/>
    </row>
    <row r="19" spans="1:8" ht="13.5" customHeight="1">
      <c r="A19" s="34" t="s">
        <v>11</v>
      </c>
      <c r="B19" s="107">
        <v>3000</v>
      </c>
      <c r="C19" s="11"/>
      <c r="D19" s="11" t="s">
        <v>6</v>
      </c>
      <c r="E19" s="106">
        <v>150</v>
      </c>
      <c r="F19" s="35">
        <f>SUM(E20:E28)</f>
        <v>22.19</v>
      </c>
      <c r="G19" s="5"/>
      <c r="H19" s="5"/>
    </row>
    <row r="20" spans="1:6" s="5" customFormat="1" ht="13.5" customHeight="1">
      <c r="A20" s="74">
        <v>40815</v>
      </c>
      <c r="B20" s="75">
        <v>3200</v>
      </c>
      <c r="C20" s="75" t="s">
        <v>128</v>
      </c>
      <c r="D20" s="75" t="s">
        <v>119</v>
      </c>
      <c r="E20" s="80">
        <v>1.89</v>
      </c>
      <c r="F20" s="78"/>
    </row>
    <row r="21" spans="1:6" s="5" customFormat="1" ht="13.5" customHeight="1">
      <c r="A21" s="74">
        <v>40846</v>
      </c>
      <c r="B21" s="75">
        <v>3200</v>
      </c>
      <c r="C21" s="280" t="s">
        <v>133</v>
      </c>
      <c r="D21" s="75" t="s">
        <v>162</v>
      </c>
      <c r="E21" s="81">
        <v>3.07</v>
      </c>
      <c r="F21" s="78"/>
    </row>
    <row r="22" spans="1:6" s="5" customFormat="1" ht="13.5" customHeight="1">
      <c r="A22" s="36">
        <v>40876</v>
      </c>
      <c r="B22" s="17">
        <v>3200</v>
      </c>
      <c r="C22" s="75" t="s">
        <v>174</v>
      </c>
      <c r="D22" s="75" t="s">
        <v>201</v>
      </c>
      <c r="E22" s="14">
        <v>2.83</v>
      </c>
      <c r="F22" s="79"/>
    </row>
    <row r="23" spans="1:6" s="5" customFormat="1" ht="13.5" customHeight="1">
      <c r="A23" s="36">
        <v>40998</v>
      </c>
      <c r="B23" s="17">
        <v>3200</v>
      </c>
      <c r="C23" s="75" t="s">
        <v>287</v>
      </c>
      <c r="D23" s="75" t="s">
        <v>284</v>
      </c>
      <c r="E23" s="14">
        <v>0.46</v>
      </c>
      <c r="F23" s="79"/>
    </row>
    <row r="24" spans="1:6" s="154" customFormat="1" ht="13.5" customHeight="1">
      <c r="A24" s="112">
        <v>41029</v>
      </c>
      <c r="B24" s="75">
        <v>3200</v>
      </c>
      <c r="C24" s="75" t="s">
        <v>329</v>
      </c>
      <c r="D24" s="75" t="s">
        <v>351</v>
      </c>
      <c r="E24" s="40">
        <v>6.6</v>
      </c>
      <c r="F24" s="153"/>
    </row>
    <row r="25" spans="1:6" s="154" customFormat="1" ht="13.5" customHeight="1">
      <c r="A25" s="112">
        <v>41059</v>
      </c>
      <c r="B25" s="75">
        <v>3200</v>
      </c>
      <c r="C25" s="75" t="s">
        <v>374</v>
      </c>
      <c r="D25" s="75" t="s">
        <v>371</v>
      </c>
      <c r="E25" s="40">
        <v>2.02</v>
      </c>
      <c r="F25" s="153"/>
    </row>
    <row r="26" spans="1:6" s="154" customFormat="1" ht="13.5" customHeight="1">
      <c r="A26" s="112">
        <v>41059</v>
      </c>
      <c r="B26" s="75">
        <v>3200</v>
      </c>
      <c r="C26" s="75" t="s">
        <v>374</v>
      </c>
      <c r="D26" s="75" t="s">
        <v>370</v>
      </c>
      <c r="E26" s="40">
        <v>3.3</v>
      </c>
      <c r="F26" s="153"/>
    </row>
    <row r="27" spans="1:6" s="154" customFormat="1" ht="13.5" customHeight="1">
      <c r="A27" s="112">
        <v>41089</v>
      </c>
      <c r="B27" s="75">
        <v>2310</v>
      </c>
      <c r="C27" s="17" t="s">
        <v>442</v>
      </c>
      <c r="D27" s="75" t="s">
        <v>558</v>
      </c>
      <c r="E27" s="40">
        <v>2.02</v>
      </c>
      <c r="F27" s="153"/>
    </row>
    <row r="28" spans="1:6" s="5" customFormat="1" ht="13.5" customHeight="1">
      <c r="A28" s="36"/>
      <c r="B28" s="75"/>
      <c r="C28" s="17"/>
      <c r="D28" s="307"/>
      <c r="E28" s="308"/>
      <c r="F28" s="79"/>
    </row>
    <row r="29" spans="1:8" ht="13.5" customHeight="1">
      <c r="A29" s="34" t="s">
        <v>11</v>
      </c>
      <c r="B29" s="107">
        <v>4000</v>
      </c>
      <c r="C29" s="11"/>
      <c r="D29" s="11" t="s">
        <v>7</v>
      </c>
      <c r="E29" s="106">
        <v>3450</v>
      </c>
      <c r="F29" s="35">
        <f>SUM(E30:E36)</f>
        <v>3101.31</v>
      </c>
      <c r="G29" s="5"/>
      <c r="H29" s="5"/>
    </row>
    <row r="30" spans="1:8" ht="13.5" customHeight="1">
      <c r="A30" s="36">
        <v>41032</v>
      </c>
      <c r="B30" s="17">
        <v>4010</v>
      </c>
      <c r="C30" s="38" t="s">
        <v>379</v>
      </c>
      <c r="D30" s="17" t="s">
        <v>390</v>
      </c>
      <c r="E30" s="45">
        <v>479.11</v>
      </c>
      <c r="F30" s="145"/>
      <c r="G30" s="5"/>
      <c r="H30" s="5"/>
    </row>
    <row r="31" spans="1:8" ht="13.5" customHeight="1">
      <c r="A31" s="36">
        <v>41039</v>
      </c>
      <c r="B31" s="17">
        <v>4010</v>
      </c>
      <c r="C31" s="38" t="s">
        <v>378</v>
      </c>
      <c r="D31" s="17" t="s">
        <v>389</v>
      </c>
      <c r="E31" s="45">
        <v>95.2</v>
      </c>
      <c r="F31" s="145"/>
      <c r="G31" s="5"/>
      <c r="H31" s="5"/>
    </row>
    <row r="32" spans="1:8" ht="13.5" customHeight="1">
      <c r="A32" s="36">
        <v>41039</v>
      </c>
      <c r="B32" s="17">
        <v>4025</v>
      </c>
      <c r="C32" s="38" t="s">
        <v>381</v>
      </c>
      <c r="D32" s="17" t="s">
        <v>397</v>
      </c>
      <c r="E32" s="45">
        <v>913.39</v>
      </c>
      <c r="F32" s="82"/>
      <c r="G32" s="5"/>
      <c r="H32" s="5"/>
    </row>
    <row r="33" spans="1:8" ht="13.5" customHeight="1">
      <c r="A33" s="36">
        <v>41055</v>
      </c>
      <c r="B33" s="17">
        <v>4026</v>
      </c>
      <c r="C33" s="38" t="s">
        <v>382</v>
      </c>
      <c r="D33" s="17" t="s">
        <v>388</v>
      </c>
      <c r="E33" s="45">
        <v>332.56</v>
      </c>
      <c r="F33" s="82"/>
      <c r="G33" s="5"/>
      <c r="H33" s="5"/>
    </row>
    <row r="34" spans="1:8" ht="13.5" customHeight="1">
      <c r="A34" s="36">
        <v>41060</v>
      </c>
      <c r="B34" s="17">
        <v>4026</v>
      </c>
      <c r="C34" s="17" t="s">
        <v>383</v>
      </c>
      <c r="D34" s="17" t="s">
        <v>398</v>
      </c>
      <c r="E34" s="14">
        <v>402.98</v>
      </c>
      <c r="F34" s="82"/>
      <c r="G34" s="5"/>
      <c r="H34" s="5"/>
    </row>
    <row r="35" spans="1:8" ht="13.5" customHeight="1">
      <c r="A35" s="36">
        <v>41089</v>
      </c>
      <c r="B35" s="17">
        <v>4010</v>
      </c>
      <c r="C35" s="17" t="s">
        <v>559</v>
      </c>
      <c r="D35" s="17" t="s">
        <v>560</v>
      </c>
      <c r="E35" s="14">
        <v>878.07</v>
      </c>
      <c r="F35" s="79"/>
      <c r="G35" s="5"/>
      <c r="H35" s="5"/>
    </row>
    <row r="36" spans="1:8" ht="13.5" customHeight="1">
      <c r="A36" s="36"/>
      <c r="B36" s="17"/>
      <c r="C36" s="17"/>
      <c r="D36" s="296"/>
      <c r="E36" s="309"/>
      <c r="F36" s="79"/>
      <c r="G36" s="5"/>
      <c r="H36" s="5"/>
    </row>
    <row r="37" spans="1:8" ht="13.5" customHeight="1">
      <c r="A37" s="43" t="s">
        <v>11</v>
      </c>
      <c r="B37" s="107">
        <v>5000</v>
      </c>
      <c r="C37" s="11"/>
      <c r="D37" s="11" t="s">
        <v>8</v>
      </c>
      <c r="E37" s="106">
        <v>7000</v>
      </c>
      <c r="F37" s="44">
        <f>SUM(E38:E55)</f>
        <v>8664.49</v>
      </c>
      <c r="G37" s="5"/>
      <c r="H37" s="5"/>
    </row>
    <row r="38" spans="1:8" ht="13.5" customHeight="1">
      <c r="A38" s="36">
        <v>40843</v>
      </c>
      <c r="B38" s="17" t="s">
        <v>136</v>
      </c>
      <c r="C38" s="38">
        <v>5510</v>
      </c>
      <c r="D38" s="17" t="s">
        <v>165</v>
      </c>
      <c r="E38" s="80">
        <v>200</v>
      </c>
      <c r="F38" s="79"/>
      <c r="G38" s="5"/>
      <c r="H38" s="5"/>
    </row>
    <row r="39" spans="1:8" ht="13.5" customHeight="1">
      <c r="A39" s="36">
        <v>40865</v>
      </c>
      <c r="B39" s="17" t="s">
        <v>163</v>
      </c>
      <c r="C39" s="38">
        <v>5510</v>
      </c>
      <c r="D39" s="17" t="s">
        <v>166</v>
      </c>
      <c r="E39" s="45">
        <v>197.66</v>
      </c>
      <c r="F39" s="79"/>
      <c r="G39" s="5"/>
      <c r="H39" s="5"/>
    </row>
    <row r="40" spans="1:8" ht="13.5" customHeight="1">
      <c r="A40" s="36">
        <v>40876</v>
      </c>
      <c r="B40" s="17" t="s">
        <v>164</v>
      </c>
      <c r="C40" s="38">
        <v>5510</v>
      </c>
      <c r="D40" s="17" t="s">
        <v>167</v>
      </c>
      <c r="E40" s="45">
        <v>2099.96</v>
      </c>
      <c r="F40" s="79"/>
      <c r="G40" s="5"/>
      <c r="H40" s="5"/>
    </row>
    <row r="41" spans="1:8" ht="13.5" customHeight="1">
      <c r="A41" s="36">
        <v>40894</v>
      </c>
      <c r="B41" s="17" t="s">
        <v>202</v>
      </c>
      <c r="C41" s="38">
        <v>5510</v>
      </c>
      <c r="D41" s="17" t="s">
        <v>204</v>
      </c>
      <c r="E41" s="45">
        <v>1332.01</v>
      </c>
      <c r="F41" s="79"/>
      <c r="G41" s="5"/>
      <c r="H41" s="5"/>
    </row>
    <row r="42" spans="1:8" ht="13.5" customHeight="1">
      <c r="A42" s="36">
        <v>40905</v>
      </c>
      <c r="B42" s="17" t="s">
        <v>203</v>
      </c>
      <c r="C42" s="38">
        <v>5510</v>
      </c>
      <c r="D42" s="17" t="s">
        <v>205</v>
      </c>
      <c r="E42" s="45">
        <v>233.18</v>
      </c>
      <c r="F42" s="79"/>
      <c r="G42" s="5"/>
      <c r="H42" s="5"/>
    </row>
    <row r="43" spans="1:8" ht="13.5" customHeight="1">
      <c r="A43" s="36">
        <v>40938</v>
      </c>
      <c r="B43" s="17" t="s">
        <v>251</v>
      </c>
      <c r="C43" s="38">
        <v>5510</v>
      </c>
      <c r="D43" s="17" t="s">
        <v>250</v>
      </c>
      <c r="E43" s="45">
        <v>266.5</v>
      </c>
      <c r="F43" s="79"/>
      <c r="G43" s="5"/>
      <c r="H43" s="5"/>
    </row>
    <row r="44" spans="1:6" s="5" customFormat="1" ht="13.5" customHeight="1">
      <c r="A44" s="36">
        <v>40974</v>
      </c>
      <c r="B44" s="17" t="s">
        <v>252</v>
      </c>
      <c r="C44" s="38">
        <v>5510</v>
      </c>
      <c r="D44" s="17" t="s">
        <v>275</v>
      </c>
      <c r="E44" s="45">
        <v>755.96</v>
      </c>
      <c r="F44" s="79"/>
    </row>
    <row r="45" spans="1:6" s="154" customFormat="1" ht="13.5" customHeight="1">
      <c r="A45" s="112">
        <v>40998</v>
      </c>
      <c r="B45" s="75" t="s">
        <v>251</v>
      </c>
      <c r="C45" s="113">
        <v>5510</v>
      </c>
      <c r="D45" s="75" t="s">
        <v>276</v>
      </c>
      <c r="E45" s="293">
        <v>201.33</v>
      </c>
      <c r="F45" s="153"/>
    </row>
    <row r="46" spans="1:6" s="154" customFormat="1" ht="13.5" customHeight="1">
      <c r="A46" s="112">
        <v>41031</v>
      </c>
      <c r="B46" s="75" t="s">
        <v>384</v>
      </c>
      <c r="C46" s="113">
        <v>5908</v>
      </c>
      <c r="D46" s="75" t="s">
        <v>302</v>
      </c>
      <c r="E46" s="293">
        <v>385</v>
      </c>
      <c r="F46" s="153"/>
    </row>
    <row r="47" spans="1:6" s="154" customFormat="1" ht="13.5" customHeight="1">
      <c r="A47" s="112">
        <v>41081</v>
      </c>
      <c r="B47" s="75" t="s">
        <v>418</v>
      </c>
      <c r="C47" s="113">
        <v>5510</v>
      </c>
      <c r="D47" s="75" t="s">
        <v>386</v>
      </c>
      <c r="E47" s="293">
        <v>183.47</v>
      </c>
      <c r="F47" s="153"/>
    </row>
    <row r="48" spans="1:6" s="154" customFormat="1" ht="13.5" customHeight="1">
      <c r="A48" s="112">
        <v>41082</v>
      </c>
      <c r="B48" s="75" t="s">
        <v>418</v>
      </c>
      <c r="C48" s="113">
        <v>5510</v>
      </c>
      <c r="D48" s="75" t="s">
        <v>387</v>
      </c>
      <c r="E48" s="293">
        <v>420.24</v>
      </c>
      <c r="F48" s="153"/>
    </row>
    <row r="49" spans="1:6" s="154" customFormat="1" ht="13.5" customHeight="1">
      <c r="A49" s="112">
        <v>41089</v>
      </c>
      <c r="B49" s="75" t="s">
        <v>559</v>
      </c>
      <c r="C49" s="113">
        <v>5214</v>
      </c>
      <c r="D49" s="75" t="s">
        <v>399</v>
      </c>
      <c r="E49" s="293">
        <v>510</v>
      </c>
      <c r="F49" s="153"/>
    </row>
    <row r="50" spans="1:6" s="154" customFormat="1" ht="13.5" customHeight="1">
      <c r="A50" s="112">
        <v>41089</v>
      </c>
      <c r="B50" s="75" t="s">
        <v>559</v>
      </c>
      <c r="C50" s="113">
        <v>5350</v>
      </c>
      <c r="D50" s="75" t="s">
        <v>400</v>
      </c>
      <c r="E50" s="293">
        <v>607.5</v>
      </c>
      <c r="F50" s="153"/>
    </row>
    <row r="51" spans="1:6" s="154" customFormat="1" ht="13.5" customHeight="1">
      <c r="A51" s="112">
        <v>41089</v>
      </c>
      <c r="B51" s="75" t="s">
        <v>559</v>
      </c>
      <c r="C51" s="113">
        <v>5350</v>
      </c>
      <c r="D51" s="75" t="s">
        <v>400</v>
      </c>
      <c r="E51" s="293">
        <v>1079.84</v>
      </c>
      <c r="F51" s="153"/>
    </row>
    <row r="52" spans="1:6" s="154" customFormat="1" ht="13.5" customHeight="1">
      <c r="A52" s="112">
        <v>41089</v>
      </c>
      <c r="B52" s="75" t="s">
        <v>559</v>
      </c>
      <c r="C52" s="113">
        <v>5350</v>
      </c>
      <c r="D52" s="75" t="s">
        <v>400</v>
      </c>
      <c r="E52" s="293">
        <v>191.84</v>
      </c>
      <c r="F52" s="153"/>
    </row>
    <row r="53" spans="1:6" s="154" customFormat="1" ht="13.5" customHeight="1">
      <c r="A53" s="112"/>
      <c r="B53" s="75"/>
      <c r="C53" s="113"/>
      <c r="D53" s="75"/>
      <c r="E53" s="293"/>
      <c r="F53" s="153"/>
    </row>
    <row r="54" spans="1:6" s="154" customFormat="1" ht="13.5" customHeight="1">
      <c r="A54" s="112"/>
      <c r="B54" s="75"/>
      <c r="C54" s="113"/>
      <c r="D54" s="75"/>
      <c r="E54" s="293"/>
      <c r="F54" s="153"/>
    </row>
    <row r="55" spans="1:6" s="5" customFormat="1" ht="13.5" customHeight="1">
      <c r="A55" s="36"/>
      <c r="B55" s="17"/>
      <c r="C55" s="38"/>
      <c r="D55" s="296"/>
      <c r="E55" s="297"/>
      <c r="F55" s="79"/>
    </row>
    <row r="56" spans="1:8" ht="13.5" customHeight="1">
      <c r="A56" s="49" t="s">
        <v>11</v>
      </c>
      <c r="B56" s="216">
        <v>6000</v>
      </c>
      <c r="C56" s="15"/>
      <c r="D56" s="15" t="s">
        <v>0</v>
      </c>
      <c r="E56" s="213">
        <v>0</v>
      </c>
      <c r="F56" s="44">
        <f>SUM(E57:E59)</f>
        <v>0</v>
      </c>
      <c r="G56" s="5"/>
      <c r="H56" s="5"/>
    </row>
    <row r="57" spans="1:8" ht="13.5" customHeight="1">
      <c r="A57" s="50" t="s">
        <v>2</v>
      </c>
      <c r="B57" s="47" t="s">
        <v>2</v>
      </c>
      <c r="C57" s="47"/>
      <c r="D57" s="47"/>
      <c r="E57" s="80"/>
      <c r="F57" s="79" t="s">
        <v>2</v>
      </c>
      <c r="G57" s="18" t="s">
        <v>2</v>
      </c>
      <c r="H57" s="5"/>
    </row>
    <row r="58" spans="1:8" ht="13.5" customHeight="1">
      <c r="A58" s="50"/>
      <c r="B58" s="47"/>
      <c r="C58" s="47"/>
      <c r="D58" s="47"/>
      <c r="E58" s="51"/>
      <c r="F58" s="79"/>
      <c r="G58" s="18"/>
      <c r="H58" s="5"/>
    </row>
    <row r="59" spans="1:8" s="22" customFormat="1" ht="13.5" customHeight="1" thickBot="1">
      <c r="A59" s="52"/>
      <c r="B59" s="19"/>
      <c r="C59" s="19"/>
      <c r="D59" s="19"/>
      <c r="E59" s="20"/>
      <c r="F59" s="83"/>
      <c r="G59" s="13"/>
      <c r="H59" s="13"/>
    </row>
    <row r="60" spans="1:8" ht="13.5" customHeight="1">
      <c r="A60" s="50"/>
      <c r="B60" s="47"/>
      <c r="C60" s="47"/>
      <c r="D60" s="47"/>
      <c r="E60" s="54"/>
      <c r="F60" s="33"/>
      <c r="G60" s="5"/>
      <c r="H60" s="5"/>
    </row>
    <row r="61" spans="1:8" ht="13.5" customHeight="1">
      <c r="A61" s="41"/>
      <c r="B61" s="13"/>
      <c r="C61" s="13"/>
      <c r="D61" s="85" t="s">
        <v>18</v>
      </c>
      <c r="E61" s="68">
        <f>SUM(E4+E8+E19+E29+E37+E56)</f>
        <v>12100</v>
      </c>
      <c r="F61" s="33"/>
      <c r="G61" s="5"/>
      <c r="H61" s="5"/>
    </row>
    <row r="62" spans="1:8" ht="13.5" customHeight="1">
      <c r="A62" s="41"/>
      <c r="B62" s="13"/>
      <c r="C62" s="13"/>
      <c r="D62" s="86"/>
      <c r="E62" s="87"/>
      <c r="F62" s="33"/>
      <c r="G62" s="5"/>
      <c r="H62" s="5"/>
    </row>
    <row r="63" spans="1:8" ht="13.5" customHeight="1">
      <c r="A63" s="41" t="s">
        <v>589</v>
      </c>
      <c r="B63" s="13" t="s">
        <v>401</v>
      </c>
      <c r="C63" s="13" t="s">
        <v>380</v>
      </c>
      <c r="D63" s="85" t="s">
        <v>50</v>
      </c>
      <c r="E63" s="68">
        <f>SUM(F56+F37+F29+F19+F8+F4)</f>
        <v>13480.99</v>
      </c>
      <c r="F63" s="33" t="s">
        <v>2</v>
      </c>
      <c r="G63" s="5"/>
      <c r="H63" s="5"/>
    </row>
    <row r="64" spans="1:8" ht="13.5" customHeight="1">
      <c r="A64" s="41"/>
      <c r="B64" s="13"/>
      <c r="C64" s="13"/>
      <c r="D64" s="86"/>
      <c r="E64" s="87"/>
      <c r="F64" s="33"/>
      <c r="G64" s="5"/>
      <c r="H64" s="5"/>
    </row>
    <row r="65" spans="1:8" ht="13.5" customHeight="1">
      <c r="A65" s="41"/>
      <c r="B65" s="13"/>
      <c r="C65" s="13"/>
      <c r="D65" s="85" t="s">
        <v>51</v>
      </c>
      <c r="E65" s="88">
        <f>SUM(E61-E63)</f>
        <v>-1380.9899999999998</v>
      </c>
      <c r="F65" s="33"/>
      <c r="G65" s="5"/>
      <c r="H65" s="5"/>
    </row>
    <row r="66" spans="1:8" ht="13.5" customHeight="1">
      <c r="A66" s="41"/>
      <c r="B66" s="13"/>
      <c r="C66" s="13"/>
      <c r="D66" s="85"/>
      <c r="E66" s="68"/>
      <c r="F66" s="33"/>
      <c r="G66" s="5"/>
      <c r="H66" s="5"/>
    </row>
    <row r="67" spans="1:8" ht="13.5" customHeight="1">
      <c r="A67" s="41"/>
      <c r="B67" s="13"/>
      <c r="C67" s="13"/>
      <c r="D67" s="85" t="s">
        <v>31</v>
      </c>
      <c r="E67" s="89">
        <f>SUM(E63/E61)</f>
        <v>1.1141314049586777</v>
      </c>
      <c r="F67" s="33"/>
      <c r="G67" s="5"/>
      <c r="H67" s="5"/>
    </row>
    <row r="68" spans="1:6" ht="12.75" thickBot="1">
      <c r="A68" s="57"/>
      <c r="B68" s="58"/>
      <c r="C68" s="21"/>
      <c r="D68" s="58"/>
      <c r="E68" s="59"/>
      <c r="F68" s="60"/>
    </row>
    <row r="73" ht="12">
      <c r="A73"/>
    </row>
  </sheetData>
  <sheetProtection/>
  <printOptions gridLines="1" horizontalCentered="1"/>
  <pageMargins left="0.75" right="0.75" top="1.43" bottom="1" header="0.5" footer="0.5"/>
  <pageSetup fitToHeight="1" fitToWidth="1" orientation="portrait" scale="66"/>
  <headerFooter alignWithMargins="0">
    <oddHeader>&amp;L&amp;"Helvetica,Bold"&amp;K000000FOOTHILL COLLEGE&amp;C&amp;"Helvetica,Bold"&amp;12&amp;K000000PERKINS IC 2015-2016
4th Quarter Report
RADIOLOGIC TECHNOLOGY
TOP CODE: 1225.00
INDEX: 1PC128, FO-P: 135016-141141-122500&amp;R&amp;"Helvetica,Bold"&amp;K000000SOLVASON
CAMPBELL</oddHeader>
    <oddFooter>&amp;L&amp;"Helvetica,Regular"&amp;8&amp;K000000&amp;D&amp;R&amp;"Helvetica,Regular"&amp;8&amp;K000000
Workforce Development and Instiutional Advancement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23">
      <selection activeCell="F38" sqref="F38"/>
    </sheetView>
  </sheetViews>
  <sheetFormatPr defaultColWidth="9.83203125" defaultRowHeight="12.75"/>
  <cols>
    <col min="1" max="2" width="12.83203125" style="1" customWidth="1"/>
    <col min="3" max="3" width="14" style="5" customWidth="1"/>
    <col min="4" max="4" width="37.33203125" style="1" customWidth="1"/>
    <col min="5" max="5" width="16" style="6" customWidth="1"/>
    <col min="6" max="6" width="12.66015625" style="1" customWidth="1"/>
    <col min="7" max="16384" width="9.83203125" style="1" customWidth="1"/>
  </cols>
  <sheetData>
    <row r="1" spans="1:6" ht="13.5" customHeight="1">
      <c r="A1" s="24"/>
      <c r="B1" s="25"/>
      <c r="C1" s="26"/>
      <c r="D1" s="25"/>
      <c r="E1" s="27"/>
      <c r="F1" s="28"/>
    </row>
    <row r="2" spans="1:6" s="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</row>
    <row r="3" spans="1:8" ht="13.5" customHeight="1">
      <c r="A3" s="31"/>
      <c r="B3" s="13"/>
      <c r="C3" s="13"/>
      <c r="D3" s="13"/>
      <c r="E3" s="32"/>
      <c r="F3" s="33"/>
      <c r="G3" s="5"/>
      <c r="H3" s="5"/>
    </row>
    <row r="4" spans="1:8" ht="13.5" customHeight="1">
      <c r="A4" s="34" t="s">
        <v>11</v>
      </c>
      <c r="B4" s="90">
        <v>1000</v>
      </c>
      <c r="C4" s="11"/>
      <c r="D4" s="11" t="s">
        <v>1</v>
      </c>
      <c r="E4" s="91">
        <v>0</v>
      </c>
      <c r="F4" s="35">
        <f>SUM(E5:E7)</f>
        <v>0</v>
      </c>
      <c r="G4" s="5"/>
      <c r="H4" s="5"/>
    </row>
    <row r="5" spans="1:8" ht="13.5" customHeight="1">
      <c r="A5" s="36"/>
      <c r="B5" s="17"/>
      <c r="C5" s="17"/>
      <c r="D5" s="17"/>
      <c r="E5" s="80"/>
      <c r="F5" s="78" t="s">
        <v>2</v>
      </c>
      <c r="G5" s="5"/>
      <c r="H5" s="5"/>
    </row>
    <row r="6" spans="1:8" ht="13.5" customHeight="1">
      <c r="A6" s="36"/>
      <c r="B6" s="17"/>
      <c r="C6" s="38"/>
      <c r="D6" s="17"/>
      <c r="E6" s="14"/>
      <c r="F6" s="79"/>
      <c r="G6" s="5"/>
      <c r="H6" s="5"/>
    </row>
    <row r="7" spans="1:8" ht="13.5" customHeight="1">
      <c r="A7" s="36"/>
      <c r="B7" s="17"/>
      <c r="C7" s="17"/>
      <c r="D7" s="17"/>
      <c r="E7" s="14"/>
      <c r="F7" s="79"/>
      <c r="G7" s="5"/>
      <c r="H7" s="5"/>
    </row>
    <row r="8" spans="1:8" ht="13.5" customHeight="1">
      <c r="A8" s="34" t="s">
        <v>11</v>
      </c>
      <c r="B8" s="216">
        <v>2000</v>
      </c>
      <c r="C8" s="15"/>
      <c r="D8" s="11" t="s">
        <v>5</v>
      </c>
      <c r="E8" s="213">
        <v>0</v>
      </c>
      <c r="F8" s="35">
        <f>SUM(E9:E15)</f>
        <v>0</v>
      </c>
      <c r="G8" s="5"/>
      <c r="H8" s="5"/>
    </row>
    <row r="9" spans="1:6" s="5" customFormat="1" ht="13.5" customHeight="1">
      <c r="A9" s="74"/>
      <c r="B9" s="75"/>
      <c r="C9" s="75"/>
      <c r="D9" s="75"/>
      <c r="E9" s="80"/>
      <c r="F9" s="78"/>
    </row>
    <row r="10" spans="1:6" s="5" customFormat="1" ht="13.5" customHeight="1">
      <c r="A10" s="74"/>
      <c r="B10" s="75"/>
      <c r="C10" s="75"/>
      <c r="D10" s="75"/>
      <c r="E10" s="80"/>
      <c r="F10" s="78"/>
    </row>
    <row r="11" spans="1:6" s="5" customFormat="1" ht="13.5" customHeight="1">
      <c r="A11" s="36"/>
      <c r="B11" s="17"/>
      <c r="C11" s="75"/>
      <c r="D11" s="17"/>
      <c r="E11" s="40"/>
      <c r="F11" s="79"/>
    </row>
    <row r="12" spans="1:6" s="5" customFormat="1" ht="13.5" customHeight="1">
      <c r="A12" s="36"/>
      <c r="B12" s="17"/>
      <c r="C12" s="75"/>
      <c r="D12" s="17"/>
      <c r="E12" s="40"/>
      <c r="F12" s="79"/>
    </row>
    <row r="13" spans="1:6" s="5" customFormat="1" ht="13.5" customHeight="1">
      <c r="A13" s="36"/>
      <c r="B13" s="17"/>
      <c r="C13" s="17"/>
      <c r="D13" s="17"/>
      <c r="E13" s="40"/>
      <c r="F13" s="79"/>
    </row>
    <row r="14" spans="1:6" s="5" customFormat="1" ht="13.5" customHeight="1">
      <c r="A14" s="36"/>
      <c r="B14" s="17"/>
      <c r="C14" s="17"/>
      <c r="D14" s="17"/>
      <c r="E14" s="40"/>
      <c r="F14" s="79"/>
    </row>
    <row r="15" spans="1:8" ht="13.5" customHeight="1">
      <c r="A15" s="36"/>
      <c r="B15" s="17"/>
      <c r="C15" s="17"/>
      <c r="D15" s="17"/>
      <c r="E15" s="40"/>
      <c r="F15" s="79"/>
      <c r="G15" s="5"/>
      <c r="H15" s="5"/>
    </row>
    <row r="16" spans="1:8" ht="13.5" customHeight="1">
      <c r="A16" s="34" t="s">
        <v>11</v>
      </c>
      <c r="B16" s="214">
        <v>3000</v>
      </c>
      <c r="C16" s="11"/>
      <c r="D16" s="11" t="s">
        <v>6</v>
      </c>
      <c r="E16" s="213">
        <v>0</v>
      </c>
      <c r="F16" s="35">
        <f>SUM(E17:E23)</f>
        <v>0</v>
      </c>
      <c r="G16" s="5"/>
      <c r="H16" s="5"/>
    </row>
    <row r="17" spans="1:6" s="5" customFormat="1" ht="13.5" customHeight="1">
      <c r="A17" s="76"/>
      <c r="B17" s="17"/>
      <c r="C17" s="17"/>
      <c r="D17" s="17"/>
      <c r="E17" s="80"/>
      <c r="F17" s="78"/>
    </row>
    <row r="18" spans="1:6" s="5" customFormat="1" ht="13.5" customHeight="1">
      <c r="A18" s="76"/>
      <c r="B18" s="17"/>
      <c r="C18" s="17"/>
      <c r="D18" s="17"/>
      <c r="E18" s="81"/>
      <c r="F18" s="78"/>
    </row>
    <row r="19" spans="1:6" s="5" customFormat="1" ht="13.5" customHeight="1">
      <c r="A19" s="36"/>
      <c r="B19" s="75"/>
      <c r="C19" s="17"/>
      <c r="D19" s="17"/>
      <c r="E19" s="14"/>
      <c r="F19" s="79"/>
    </row>
    <row r="20" spans="1:6" s="5" customFormat="1" ht="13.5" customHeight="1">
      <c r="A20" s="36"/>
      <c r="B20" s="75"/>
      <c r="C20" s="17"/>
      <c r="D20" s="17"/>
      <c r="E20" s="14"/>
      <c r="F20" s="79"/>
    </row>
    <row r="21" spans="1:6" s="5" customFormat="1" ht="13.5" customHeight="1">
      <c r="A21" s="36"/>
      <c r="B21" s="75"/>
      <c r="C21" s="17"/>
      <c r="D21" s="17"/>
      <c r="E21" s="14"/>
      <c r="F21" s="79"/>
    </row>
    <row r="22" spans="1:6" s="5" customFormat="1" ht="13.5" customHeight="1">
      <c r="A22" s="36"/>
      <c r="B22" s="75"/>
      <c r="C22" s="17"/>
      <c r="D22" s="17"/>
      <c r="E22" s="14"/>
      <c r="F22" s="79"/>
    </row>
    <row r="23" spans="1:8" ht="13.5" customHeight="1">
      <c r="A23" s="42"/>
      <c r="B23" s="17"/>
      <c r="C23" s="17"/>
      <c r="D23" s="17"/>
      <c r="E23" s="14"/>
      <c r="F23" s="79"/>
      <c r="G23" s="5"/>
      <c r="H23" s="5"/>
    </row>
    <row r="24" spans="1:8" ht="13.5" customHeight="1">
      <c r="A24" s="34" t="s">
        <v>11</v>
      </c>
      <c r="B24" s="148">
        <v>4000</v>
      </c>
      <c r="C24" s="11"/>
      <c r="D24" s="11" t="s">
        <v>7</v>
      </c>
      <c r="E24" s="147">
        <v>4000</v>
      </c>
      <c r="F24" s="35">
        <f>SUM(E25:E31)</f>
        <v>1971.33</v>
      </c>
      <c r="G24" s="5"/>
      <c r="H24" s="5"/>
    </row>
    <row r="25" spans="1:8" ht="13.5" customHeight="1">
      <c r="A25" s="36">
        <v>40974</v>
      </c>
      <c r="B25" s="17">
        <v>4025</v>
      </c>
      <c r="C25" s="17" t="s">
        <v>254</v>
      </c>
      <c r="D25" s="17" t="s">
        <v>253</v>
      </c>
      <c r="E25" s="80">
        <v>1633.5</v>
      </c>
      <c r="F25" s="82"/>
      <c r="G25" s="5"/>
      <c r="H25" s="5"/>
    </row>
    <row r="26" spans="1:8" ht="13.5" customHeight="1">
      <c r="A26" s="36">
        <v>41089</v>
      </c>
      <c r="B26" s="17">
        <v>4026</v>
      </c>
      <c r="C26" s="17" t="s">
        <v>559</v>
      </c>
      <c r="D26" s="17" t="s">
        <v>561</v>
      </c>
      <c r="E26" s="14">
        <v>195</v>
      </c>
      <c r="F26" s="82"/>
      <c r="G26" s="5"/>
      <c r="H26" s="5"/>
    </row>
    <row r="27" spans="1:8" ht="13.5" customHeight="1">
      <c r="A27" s="36">
        <v>41089</v>
      </c>
      <c r="B27" s="17">
        <v>4026</v>
      </c>
      <c r="C27" s="17" t="s">
        <v>559</v>
      </c>
      <c r="D27" s="17" t="s">
        <v>421</v>
      </c>
      <c r="E27" s="14">
        <v>142.83</v>
      </c>
      <c r="F27" s="79"/>
      <c r="G27" s="5"/>
      <c r="H27" s="5"/>
    </row>
    <row r="28" spans="1:8" ht="13.5" customHeight="1">
      <c r="A28" s="338"/>
      <c r="B28" s="296"/>
      <c r="C28" s="296"/>
      <c r="D28" s="296"/>
      <c r="E28" s="309"/>
      <c r="F28" s="79"/>
      <c r="G28" s="5"/>
      <c r="H28" s="5"/>
    </row>
    <row r="29" spans="1:8" ht="13.5" customHeight="1">
      <c r="A29" s="36"/>
      <c r="B29" s="17"/>
      <c r="C29" s="17"/>
      <c r="D29" s="17"/>
      <c r="E29" s="14"/>
      <c r="F29" s="79"/>
      <c r="G29" s="5"/>
      <c r="H29" s="5"/>
    </row>
    <row r="30" spans="1:8" ht="13.5" customHeight="1">
      <c r="A30" s="36"/>
      <c r="B30" s="17"/>
      <c r="C30" s="17"/>
      <c r="D30" s="17"/>
      <c r="E30" s="14"/>
      <c r="F30" s="79"/>
      <c r="G30" s="5"/>
      <c r="H30" s="5"/>
    </row>
    <row r="31" spans="1:8" ht="13.5" customHeight="1">
      <c r="A31" s="36"/>
      <c r="B31" s="17"/>
      <c r="C31" s="17"/>
      <c r="D31" s="17"/>
      <c r="E31" s="14"/>
      <c r="F31" s="79"/>
      <c r="G31" s="5"/>
      <c r="H31" s="5"/>
    </row>
    <row r="32" spans="1:8" ht="13.5" customHeight="1">
      <c r="A32" s="43" t="s">
        <v>11</v>
      </c>
      <c r="B32" s="148">
        <v>5000</v>
      </c>
      <c r="C32" s="11"/>
      <c r="D32" s="11" t="s">
        <v>8</v>
      </c>
      <c r="E32" s="147">
        <v>10000</v>
      </c>
      <c r="F32" s="44">
        <f>SUM(E33:E43)</f>
        <v>8276.51</v>
      </c>
      <c r="G32" s="5"/>
      <c r="H32" s="5"/>
    </row>
    <row r="33" spans="1:8" ht="13.5" customHeight="1">
      <c r="A33" s="239">
        <v>40779</v>
      </c>
      <c r="B33" s="5">
        <v>5510</v>
      </c>
      <c r="C33" s="5" t="s">
        <v>90</v>
      </c>
      <c r="D33" s="5" t="s">
        <v>170</v>
      </c>
      <c r="E33" s="240">
        <v>1125.81</v>
      </c>
      <c r="F33" s="141"/>
      <c r="G33" s="5"/>
      <c r="H33" s="5"/>
    </row>
    <row r="34" spans="1:8" ht="13.5" customHeight="1">
      <c r="A34" s="36">
        <v>40884</v>
      </c>
      <c r="B34" s="17">
        <v>5510</v>
      </c>
      <c r="C34" s="38" t="s">
        <v>168</v>
      </c>
      <c r="D34" s="17" t="s">
        <v>169</v>
      </c>
      <c r="E34" s="45">
        <v>1963.03</v>
      </c>
      <c r="F34" s="79"/>
      <c r="G34" s="5"/>
      <c r="H34" s="5"/>
    </row>
    <row r="35" spans="1:8" ht="13.5" customHeight="1">
      <c r="A35" s="36">
        <v>41089</v>
      </c>
      <c r="B35" s="17">
        <v>5510</v>
      </c>
      <c r="C35" s="38" t="s">
        <v>562</v>
      </c>
      <c r="D35" s="17" t="s">
        <v>322</v>
      </c>
      <c r="E35" s="45">
        <v>983.21</v>
      </c>
      <c r="F35" s="79"/>
      <c r="G35" s="5"/>
      <c r="H35" s="5"/>
    </row>
    <row r="36" spans="1:8" ht="13.5" customHeight="1">
      <c r="A36" s="36">
        <v>41089</v>
      </c>
      <c r="B36" s="17">
        <v>5510</v>
      </c>
      <c r="C36" s="38" t="s">
        <v>563</v>
      </c>
      <c r="D36" s="47" t="s">
        <v>434</v>
      </c>
      <c r="E36" s="48">
        <v>1337.62</v>
      </c>
      <c r="F36" s="79"/>
      <c r="G36" s="5"/>
      <c r="H36" s="5"/>
    </row>
    <row r="37" spans="1:8" ht="13.5" customHeight="1">
      <c r="A37" s="36">
        <v>41089</v>
      </c>
      <c r="B37" s="17">
        <v>5922</v>
      </c>
      <c r="C37" s="17" t="s">
        <v>559</v>
      </c>
      <c r="D37" s="17" t="s">
        <v>419</v>
      </c>
      <c r="E37" s="48">
        <v>31.17</v>
      </c>
      <c r="F37" s="79"/>
      <c r="G37" s="5"/>
      <c r="H37" s="5"/>
    </row>
    <row r="38" spans="1:8" ht="13.5" customHeight="1">
      <c r="A38" s="36">
        <v>41089</v>
      </c>
      <c r="B38" s="17">
        <v>5510</v>
      </c>
      <c r="C38" s="17" t="s">
        <v>549</v>
      </c>
      <c r="D38" s="17" t="s">
        <v>564</v>
      </c>
      <c r="E38" s="48">
        <v>560</v>
      </c>
      <c r="F38" s="79"/>
      <c r="G38" s="5"/>
      <c r="H38" s="5"/>
    </row>
    <row r="39" spans="1:8" ht="13.5" customHeight="1">
      <c r="A39" s="36">
        <v>41089</v>
      </c>
      <c r="B39" s="17">
        <v>5510</v>
      </c>
      <c r="C39" s="17" t="s">
        <v>549</v>
      </c>
      <c r="D39" s="17" t="s">
        <v>565</v>
      </c>
      <c r="E39" s="48">
        <v>225</v>
      </c>
      <c r="F39" s="79"/>
      <c r="G39" s="5"/>
      <c r="H39" s="5"/>
    </row>
    <row r="40" spans="1:8" ht="13.5" customHeight="1">
      <c r="A40" s="417">
        <v>41089</v>
      </c>
      <c r="B40" s="231">
        <v>5510</v>
      </c>
      <c r="C40" s="439" t="s">
        <v>590</v>
      </c>
      <c r="D40" s="414" t="s">
        <v>591</v>
      </c>
      <c r="E40" s="440">
        <v>1220.25</v>
      </c>
      <c r="F40" s="79"/>
      <c r="G40" s="5"/>
      <c r="H40" s="5"/>
    </row>
    <row r="41" spans="1:8" ht="13.5" customHeight="1">
      <c r="A41" s="50">
        <v>41089</v>
      </c>
      <c r="B41" s="47">
        <v>5211</v>
      </c>
      <c r="C41" s="47" t="s">
        <v>592</v>
      </c>
      <c r="D41" s="47" t="s">
        <v>600</v>
      </c>
      <c r="E41" s="51">
        <v>725</v>
      </c>
      <c r="F41" s="79"/>
      <c r="G41" s="5"/>
      <c r="H41" s="5"/>
    </row>
    <row r="42" spans="1:8" ht="13.5" customHeight="1">
      <c r="A42" s="36">
        <v>41089</v>
      </c>
      <c r="B42" s="17">
        <v>5350</v>
      </c>
      <c r="C42" s="38" t="s">
        <v>598</v>
      </c>
      <c r="D42" s="438" t="s">
        <v>599</v>
      </c>
      <c r="E42" s="48">
        <v>3795</v>
      </c>
      <c r="F42" s="79"/>
      <c r="G42" s="5"/>
      <c r="H42" s="5"/>
    </row>
    <row r="43" spans="1:6" s="5" customFormat="1" ht="13.5" customHeight="1">
      <c r="A43" s="46">
        <v>41089</v>
      </c>
      <c r="B43" s="47">
        <v>5350</v>
      </c>
      <c r="C43" s="47" t="s">
        <v>601</v>
      </c>
      <c r="D43" s="438" t="s">
        <v>599</v>
      </c>
      <c r="E43" s="317">
        <v>-3689.58</v>
      </c>
      <c r="F43" s="79"/>
    </row>
    <row r="44" spans="1:8" s="179" customFormat="1" ht="13.5" customHeight="1">
      <c r="A44" s="178" t="s">
        <v>11</v>
      </c>
      <c r="B44" s="92">
        <v>6000</v>
      </c>
      <c r="C44" s="92"/>
      <c r="D44" s="92" t="s">
        <v>0</v>
      </c>
      <c r="E44" s="91"/>
      <c r="F44" s="96">
        <f>SUM(E45:E48)</f>
        <v>11686.54</v>
      </c>
      <c r="G44" s="149"/>
      <c r="H44" s="149"/>
    </row>
    <row r="45" spans="1:8" s="179" customFormat="1" ht="13.5" customHeight="1">
      <c r="A45" s="336">
        <v>41053</v>
      </c>
      <c r="B45" s="47">
        <v>6423</v>
      </c>
      <c r="C45" s="47" t="s">
        <v>362</v>
      </c>
      <c r="D45" s="47" t="s">
        <v>385</v>
      </c>
      <c r="E45" s="51">
        <v>11186.59</v>
      </c>
      <c r="F45" s="335"/>
      <c r="G45" s="149"/>
      <c r="H45" s="149"/>
    </row>
    <row r="46" spans="1:8" ht="13.5" customHeight="1">
      <c r="A46" s="36">
        <v>41089</v>
      </c>
      <c r="B46" s="17">
        <v>6410</v>
      </c>
      <c r="C46" s="17" t="s">
        <v>559</v>
      </c>
      <c r="D46" s="17" t="s">
        <v>420</v>
      </c>
      <c r="E46" s="14">
        <v>499.95</v>
      </c>
      <c r="F46" s="141"/>
      <c r="G46" s="18"/>
      <c r="H46" s="5"/>
    </row>
    <row r="47" spans="1:8" ht="13.5" customHeight="1">
      <c r="A47" s="50"/>
      <c r="B47" s="47"/>
      <c r="C47" s="47"/>
      <c r="D47" s="303"/>
      <c r="E47" s="317"/>
      <c r="F47" s="79"/>
      <c r="G47" s="18"/>
      <c r="H47" s="5"/>
    </row>
    <row r="48" spans="1:8" s="22" customFormat="1" ht="13.5" customHeight="1" thickBot="1">
      <c r="A48" s="52"/>
      <c r="B48" s="19"/>
      <c r="C48" s="19"/>
      <c r="D48" s="19"/>
      <c r="E48" s="20"/>
      <c r="F48" s="83"/>
      <c r="G48" s="13"/>
      <c r="H48" s="13"/>
    </row>
    <row r="49" spans="1:8" ht="13.5" customHeight="1">
      <c r="A49" s="50"/>
      <c r="B49" s="47"/>
      <c r="C49" s="47"/>
      <c r="D49" s="47"/>
      <c r="E49" s="54"/>
      <c r="F49" s="33"/>
      <c r="G49" s="5"/>
      <c r="H49" s="5"/>
    </row>
    <row r="50" spans="1:8" ht="13.5" customHeight="1">
      <c r="A50" s="41"/>
      <c r="B50" s="13"/>
      <c r="C50" s="13"/>
      <c r="D50" s="85" t="s">
        <v>18</v>
      </c>
      <c r="E50" s="68">
        <f>SUM(E4+E8+E16+E24+E32+E44)</f>
        <v>14000</v>
      </c>
      <c r="F50" s="33"/>
      <c r="G50" s="5"/>
      <c r="H50" s="5"/>
    </row>
    <row r="51" spans="1:8" ht="13.5" customHeight="1">
      <c r="A51" s="41"/>
      <c r="B51" s="13"/>
      <c r="C51" s="13"/>
      <c r="D51" s="86"/>
      <c r="E51" s="87"/>
      <c r="F51" s="33"/>
      <c r="G51" s="5"/>
      <c r="H51" s="5"/>
    </row>
    <row r="52" spans="1:8" ht="13.5" customHeight="1">
      <c r="A52" s="41"/>
      <c r="B52" s="13"/>
      <c r="C52" s="13"/>
      <c r="D52" s="85" t="s">
        <v>50</v>
      </c>
      <c r="E52" s="68">
        <f>SUM(F44+F32+F24+F16+F8+F4)</f>
        <v>21934.380000000005</v>
      </c>
      <c r="F52" s="33" t="s">
        <v>2</v>
      </c>
      <c r="G52" s="5"/>
      <c r="H52" s="5"/>
    </row>
    <row r="53" spans="1:8" ht="13.5" customHeight="1">
      <c r="A53" s="41"/>
      <c r="B53" s="13"/>
      <c r="C53" s="13"/>
      <c r="D53" s="86"/>
      <c r="E53" s="87"/>
      <c r="F53" s="33"/>
      <c r="G53" s="5"/>
      <c r="H53" s="5"/>
    </row>
    <row r="54" spans="1:8" ht="13.5" customHeight="1">
      <c r="A54" s="41"/>
      <c r="B54" s="13"/>
      <c r="C54" s="13"/>
      <c r="D54" s="85" t="s">
        <v>51</v>
      </c>
      <c r="E54" s="88">
        <f>SUM(E50-E52)</f>
        <v>-7934.380000000005</v>
      </c>
      <c r="F54" s="33"/>
      <c r="G54" s="5"/>
      <c r="H54" s="5"/>
    </row>
    <row r="55" spans="1:8" ht="13.5" customHeight="1">
      <c r="A55" s="41"/>
      <c r="B55" s="13"/>
      <c r="C55" s="13"/>
      <c r="D55" s="85"/>
      <c r="E55" s="68"/>
      <c r="F55" s="33"/>
      <c r="G55" s="5"/>
      <c r="H55" s="5"/>
    </row>
    <row r="56" spans="1:8" ht="13.5" customHeight="1">
      <c r="A56" s="41"/>
      <c r="B56" s="13"/>
      <c r="C56" s="13"/>
      <c r="D56" s="85" t="s">
        <v>31</v>
      </c>
      <c r="E56" s="89">
        <f>SUM(E52/E50)</f>
        <v>1.566741428571429</v>
      </c>
      <c r="F56" s="33"/>
      <c r="G56" s="5"/>
      <c r="H56" s="5"/>
    </row>
    <row r="57" spans="1:6" ht="12.75" thickBot="1">
      <c r="A57" s="57"/>
      <c r="B57" s="58"/>
      <c r="C57" s="21"/>
      <c r="D57" s="58"/>
      <c r="E57" s="59"/>
      <c r="F57" s="60"/>
    </row>
    <row r="64" spans="1:4" ht="12">
      <c r="A64" s="144"/>
      <c r="D64" s="5"/>
    </row>
  </sheetData>
  <sheetProtection/>
  <printOptions gridLines="1" horizontalCentered="1"/>
  <pageMargins left="0.75" right="0.75" top="1.25" bottom="1" header="0.5" footer="0.5"/>
  <pageSetup fitToHeight="1" fitToWidth="1" orientation="portrait" scale="79"/>
  <headerFooter alignWithMargins="0">
    <oddHeader>&amp;L&amp;"Helvetica,Bold"&amp;K000000FOOTHILL COLLEGE&amp;C&amp;"Helvetica,Bold"&amp;12&amp;K000000PERKINS IC 2015-2016
4th Quarter Report
RESPIRATORY THERAPY
TOP CODE: 1210.00
INDEX: 1PC129, FO-P: 135016-141151-121000&amp;R&amp;"Helvetica,Bold"&amp;K000000HANNING
SOLVASON</oddHeader>
    <oddFooter>&amp;L&amp;"Helvetica,Regular"&amp;8&amp;K000000&amp;D&amp;R&amp;"Helvetica,Regular"&amp;8&amp;K000000
Workforce Development and Instiutional Advancement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3">
      <selection activeCell="E32" sqref="E32"/>
    </sheetView>
  </sheetViews>
  <sheetFormatPr defaultColWidth="11.33203125" defaultRowHeight="12.75"/>
  <cols>
    <col min="1" max="2" width="12.83203125" style="1" customWidth="1"/>
    <col min="3" max="3" width="14" style="5" customWidth="1"/>
    <col min="4" max="4" width="37.33203125" style="1" customWidth="1"/>
    <col min="5" max="5" width="16" style="6" customWidth="1"/>
    <col min="6" max="6" width="12.66015625" style="1" customWidth="1"/>
    <col min="7" max="16384" width="11.33203125" style="1" customWidth="1"/>
  </cols>
  <sheetData>
    <row r="1" spans="1:6" ht="16.5" customHeight="1">
      <c r="A1" s="24"/>
      <c r="B1" s="25"/>
      <c r="C1" s="26"/>
      <c r="D1" s="25"/>
      <c r="E1" s="27"/>
      <c r="F1" s="28"/>
    </row>
    <row r="2" spans="1:6" s="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</row>
    <row r="3" spans="1:8" ht="13.5" customHeight="1">
      <c r="A3" s="31"/>
      <c r="B3" s="13"/>
      <c r="C3" s="13"/>
      <c r="D3" s="13"/>
      <c r="E3" s="32"/>
      <c r="F3" s="33"/>
      <c r="G3" s="5"/>
      <c r="H3" s="5"/>
    </row>
    <row r="4" spans="1:8" ht="13.5" customHeight="1">
      <c r="A4" s="34" t="s">
        <v>11</v>
      </c>
      <c r="B4" s="11">
        <v>1000</v>
      </c>
      <c r="C4" s="11"/>
      <c r="D4" s="11" t="s">
        <v>1</v>
      </c>
      <c r="E4" s="12">
        <v>0</v>
      </c>
      <c r="F4" s="35">
        <f>SUM(E5:E8)</f>
        <v>2250</v>
      </c>
      <c r="G4" s="5"/>
      <c r="H4" s="5"/>
    </row>
    <row r="5" spans="1:8" ht="13.5" customHeight="1">
      <c r="A5" s="36">
        <v>41059</v>
      </c>
      <c r="B5" s="17">
        <v>1430</v>
      </c>
      <c r="C5" s="17" t="s">
        <v>359</v>
      </c>
      <c r="D5" s="17" t="s">
        <v>352</v>
      </c>
      <c r="E5" s="175">
        <v>625</v>
      </c>
      <c r="F5" s="326"/>
      <c r="G5" s="5"/>
      <c r="H5" s="5"/>
    </row>
    <row r="6" spans="1:8" ht="13.5" customHeight="1">
      <c r="A6" s="36">
        <v>41059</v>
      </c>
      <c r="B6" s="17">
        <v>1430</v>
      </c>
      <c r="C6" s="17" t="s">
        <v>359</v>
      </c>
      <c r="D6" s="17" t="s">
        <v>353</v>
      </c>
      <c r="E6" s="175">
        <v>500</v>
      </c>
      <c r="F6" s="326"/>
      <c r="G6" s="5"/>
      <c r="H6" s="5"/>
    </row>
    <row r="7" spans="1:8" ht="13.5" customHeight="1">
      <c r="A7" s="36">
        <v>41089</v>
      </c>
      <c r="B7" s="17">
        <v>1430</v>
      </c>
      <c r="C7" s="17" t="s">
        <v>425</v>
      </c>
      <c r="D7" s="17" t="s">
        <v>354</v>
      </c>
      <c r="E7" s="14">
        <v>625</v>
      </c>
      <c r="F7" s="326"/>
      <c r="G7" s="5"/>
      <c r="H7" s="5"/>
    </row>
    <row r="8" spans="1:8" ht="13.5" customHeight="1">
      <c r="A8" s="36">
        <v>41089</v>
      </c>
      <c r="B8" s="17">
        <v>1430</v>
      </c>
      <c r="C8" s="17" t="s">
        <v>425</v>
      </c>
      <c r="D8" s="17" t="s">
        <v>355</v>
      </c>
      <c r="E8" s="14">
        <v>500</v>
      </c>
      <c r="F8" s="326"/>
      <c r="G8" s="5"/>
      <c r="H8" s="5"/>
    </row>
    <row r="9" spans="1:8" ht="13.5" customHeight="1">
      <c r="A9" s="325"/>
      <c r="B9" s="170"/>
      <c r="C9" s="170"/>
      <c r="D9" s="327"/>
      <c r="E9" s="328"/>
      <c r="F9" s="326"/>
      <c r="G9" s="5"/>
      <c r="H9" s="5"/>
    </row>
    <row r="10" spans="1:8" ht="13.5" customHeight="1">
      <c r="A10" s="325"/>
      <c r="B10" s="170"/>
      <c r="C10" s="170"/>
      <c r="D10" s="327"/>
      <c r="E10" s="328"/>
      <c r="F10" s="326"/>
      <c r="G10" s="5"/>
      <c r="H10" s="5"/>
    </row>
    <row r="11" spans="1:8" ht="13.5" customHeight="1">
      <c r="A11" s="36"/>
      <c r="B11" s="17"/>
      <c r="C11" s="17"/>
      <c r="D11" s="296"/>
      <c r="E11" s="309"/>
      <c r="F11" s="79"/>
      <c r="G11" s="5"/>
      <c r="H11" s="5"/>
    </row>
    <row r="12" spans="1:8" ht="13.5" customHeight="1">
      <c r="A12" s="34" t="s">
        <v>11</v>
      </c>
      <c r="B12" s="105">
        <v>2000</v>
      </c>
      <c r="C12" s="15"/>
      <c r="D12" s="11" t="s">
        <v>5</v>
      </c>
      <c r="E12" s="106">
        <v>1000</v>
      </c>
      <c r="F12" s="35">
        <f>SUM(E13:E14)</f>
        <v>427</v>
      </c>
      <c r="G12" s="5"/>
      <c r="H12" s="5"/>
    </row>
    <row r="13" spans="1:6" s="5" customFormat="1" ht="13.5" customHeight="1">
      <c r="A13" s="36">
        <v>41089</v>
      </c>
      <c r="B13" s="75">
        <v>2010</v>
      </c>
      <c r="C13" s="98" t="s">
        <v>442</v>
      </c>
      <c r="D13" s="17" t="s">
        <v>566</v>
      </c>
      <c r="E13" s="14">
        <v>427</v>
      </c>
      <c r="F13" s="79"/>
    </row>
    <row r="14" spans="1:8" ht="13.5" customHeight="1">
      <c r="A14" s="36"/>
      <c r="B14" s="17"/>
      <c r="C14" s="17"/>
      <c r="D14" s="17"/>
      <c r="E14" s="40"/>
      <c r="F14" s="79"/>
      <c r="G14" s="5"/>
      <c r="H14" s="5"/>
    </row>
    <row r="15" spans="1:8" ht="13.5" customHeight="1">
      <c r="A15" s="34" t="s">
        <v>11</v>
      </c>
      <c r="B15" s="107">
        <v>3000</v>
      </c>
      <c r="C15" s="11"/>
      <c r="D15" s="11" t="s">
        <v>6</v>
      </c>
      <c r="E15" s="106">
        <v>100</v>
      </c>
      <c r="F15" s="35">
        <f>SUM(E16:E22)</f>
        <v>161.17</v>
      </c>
      <c r="G15" s="5"/>
      <c r="H15" s="5"/>
    </row>
    <row r="16" spans="1:8" ht="13.5" customHeight="1">
      <c r="A16" s="97">
        <v>41059</v>
      </c>
      <c r="B16" s="17">
        <v>3200</v>
      </c>
      <c r="C16" s="98" t="s">
        <v>359</v>
      </c>
      <c r="D16" s="17" t="s">
        <v>352</v>
      </c>
      <c r="E16" s="14">
        <v>43.22</v>
      </c>
      <c r="F16" s="79"/>
      <c r="G16" s="5"/>
      <c r="H16" s="5"/>
    </row>
    <row r="17" spans="1:8" ht="13.5" customHeight="1">
      <c r="A17" s="36">
        <v>41059</v>
      </c>
      <c r="B17" s="17">
        <v>3200</v>
      </c>
      <c r="C17" s="98" t="s">
        <v>359</v>
      </c>
      <c r="D17" s="17" t="s">
        <v>353</v>
      </c>
      <c r="E17" s="14">
        <v>34.58</v>
      </c>
      <c r="F17" s="79"/>
      <c r="G17" s="5"/>
      <c r="H17" s="5"/>
    </row>
    <row r="18" spans="1:8" ht="13.5" customHeight="1">
      <c r="A18" s="36">
        <v>41089</v>
      </c>
      <c r="B18" s="17">
        <v>3200</v>
      </c>
      <c r="C18" s="17" t="s">
        <v>425</v>
      </c>
      <c r="D18" s="17" t="s">
        <v>354</v>
      </c>
      <c r="E18" s="14">
        <v>43.22</v>
      </c>
      <c r="F18" s="79"/>
      <c r="G18" s="5"/>
      <c r="H18" s="5"/>
    </row>
    <row r="19" spans="1:8" ht="13.5" customHeight="1">
      <c r="A19" s="36">
        <v>41089</v>
      </c>
      <c r="B19" s="17">
        <v>3200</v>
      </c>
      <c r="C19" s="17" t="s">
        <v>425</v>
      </c>
      <c r="D19" s="17" t="s">
        <v>355</v>
      </c>
      <c r="E19" s="14">
        <v>34.55</v>
      </c>
      <c r="F19" s="79"/>
      <c r="G19" s="5"/>
      <c r="H19" s="5"/>
    </row>
    <row r="20" spans="1:8" ht="13.5" customHeight="1">
      <c r="A20" s="36">
        <v>41089</v>
      </c>
      <c r="B20" s="75">
        <v>3200</v>
      </c>
      <c r="C20" s="98" t="s">
        <v>442</v>
      </c>
      <c r="D20" s="17" t="s">
        <v>566</v>
      </c>
      <c r="E20" s="40">
        <v>5.6</v>
      </c>
      <c r="F20" s="79"/>
      <c r="G20" s="5"/>
      <c r="H20" s="5"/>
    </row>
    <row r="21" spans="1:8" ht="13.5" customHeight="1">
      <c r="A21" s="36"/>
      <c r="B21" s="75"/>
      <c r="C21" s="98"/>
      <c r="D21" s="17"/>
      <c r="E21" s="14"/>
      <c r="F21" s="79"/>
      <c r="G21" s="5"/>
      <c r="H21" s="5"/>
    </row>
    <row r="22" spans="1:8" ht="13.5" customHeight="1">
      <c r="A22" s="36"/>
      <c r="B22" s="75"/>
      <c r="C22" s="98"/>
      <c r="D22" s="17"/>
      <c r="E22" s="14"/>
      <c r="F22" s="79"/>
      <c r="G22" s="5"/>
      <c r="H22" s="5"/>
    </row>
    <row r="23" spans="1:8" ht="13.5" customHeight="1">
      <c r="A23" s="34" t="s">
        <v>11</v>
      </c>
      <c r="B23" s="148">
        <v>4000</v>
      </c>
      <c r="C23" s="11"/>
      <c r="D23" s="11" t="s">
        <v>7</v>
      </c>
      <c r="E23" s="147">
        <v>2200</v>
      </c>
      <c r="F23" s="35">
        <f>SUM(E24:E27)</f>
        <v>1223.57</v>
      </c>
      <c r="G23" s="5"/>
      <c r="H23" s="5"/>
    </row>
    <row r="24" spans="1:8" ht="13.5" customHeight="1">
      <c r="A24" s="36">
        <v>41089</v>
      </c>
      <c r="B24" s="75">
        <v>4026</v>
      </c>
      <c r="C24" s="98" t="s">
        <v>567</v>
      </c>
      <c r="D24" s="47" t="s">
        <v>568</v>
      </c>
      <c r="E24" s="80">
        <v>1223.57</v>
      </c>
      <c r="F24" s="82"/>
      <c r="G24" s="5"/>
      <c r="H24" s="5"/>
    </row>
    <row r="25" spans="1:8" ht="13.5" customHeight="1">
      <c r="A25" s="339"/>
      <c r="B25" s="296"/>
      <c r="C25" s="17"/>
      <c r="D25" s="303"/>
      <c r="E25" s="304"/>
      <c r="F25" s="82"/>
      <c r="G25" s="5"/>
      <c r="H25" s="5"/>
    </row>
    <row r="26" spans="1:8" ht="13.5" customHeight="1">
      <c r="A26" s="36"/>
      <c r="B26" s="17"/>
      <c r="C26" s="17"/>
      <c r="D26" s="17"/>
      <c r="E26" s="14"/>
      <c r="F26" s="79"/>
      <c r="G26" s="5"/>
      <c r="H26" s="5"/>
    </row>
    <row r="27" spans="1:8" ht="13.5" customHeight="1">
      <c r="A27" s="36"/>
      <c r="B27" s="17"/>
      <c r="C27" s="17"/>
      <c r="D27" s="17"/>
      <c r="E27" s="14"/>
      <c r="F27" s="79"/>
      <c r="G27" s="5"/>
      <c r="H27" s="5"/>
    </row>
    <row r="28" spans="1:8" ht="13.5" customHeight="1">
      <c r="A28" s="43" t="s">
        <v>11</v>
      </c>
      <c r="B28" s="107">
        <v>5000</v>
      </c>
      <c r="C28" s="11"/>
      <c r="D28" s="11" t="s">
        <v>8</v>
      </c>
      <c r="E28" s="106">
        <v>7000</v>
      </c>
      <c r="F28" s="44">
        <f>SUM(E29:E34)</f>
        <v>3389.32</v>
      </c>
      <c r="G28" s="5"/>
      <c r="H28" s="5"/>
    </row>
    <row r="29" spans="1:8" ht="13.5" customHeight="1">
      <c r="A29" s="36">
        <v>41003</v>
      </c>
      <c r="B29" s="17">
        <v>5510</v>
      </c>
      <c r="C29" s="295" t="s">
        <v>294</v>
      </c>
      <c r="D29" s="238" t="s">
        <v>297</v>
      </c>
      <c r="E29" s="80">
        <v>1354.06</v>
      </c>
      <c r="F29" s="79"/>
      <c r="G29" s="5"/>
      <c r="H29" s="5"/>
    </row>
    <row r="30" spans="1:8" ht="13.5" customHeight="1">
      <c r="A30" s="36">
        <v>41009</v>
      </c>
      <c r="B30" s="17">
        <v>5510</v>
      </c>
      <c r="C30" s="295" t="s">
        <v>295</v>
      </c>
      <c r="D30" s="238" t="s">
        <v>299</v>
      </c>
      <c r="E30" s="45">
        <v>1025.9</v>
      </c>
      <c r="F30" s="79"/>
      <c r="G30" s="5"/>
      <c r="H30" s="5"/>
    </row>
    <row r="31" spans="1:8" ht="13.5" customHeight="1">
      <c r="A31" s="36">
        <v>41009</v>
      </c>
      <c r="B31" s="17">
        <v>5510</v>
      </c>
      <c r="C31" s="295" t="s">
        <v>296</v>
      </c>
      <c r="D31" s="238" t="s">
        <v>298</v>
      </c>
      <c r="E31" s="45">
        <v>1009.36</v>
      </c>
      <c r="F31" s="79"/>
      <c r="G31" s="5"/>
      <c r="H31" s="5"/>
    </row>
    <row r="32" spans="1:8" ht="13.5" customHeight="1">
      <c r="A32" s="338"/>
      <c r="B32" s="296"/>
      <c r="C32" s="295"/>
      <c r="D32" s="337"/>
      <c r="E32" s="297"/>
      <c r="F32" s="79"/>
      <c r="G32" s="5"/>
      <c r="H32" s="5"/>
    </row>
    <row r="33" spans="1:8" ht="13.5" customHeight="1">
      <c r="A33" s="296"/>
      <c r="B33" s="156"/>
      <c r="C33" s="156"/>
      <c r="D33" s="156" t="s">
        <v>594</v>
      </c>
      <c r="E33" s="296"/>
      <c r="F33" s="296"/>
      <c r="G33" s="5"/>
      <c r="H33" s="5"/>
    </row>
    <row r="34" spans="1:6" s="5" customFormat="1" ht="13.5" customHeight="1">
      <c r="A34" s="47"/>
      <c r="B34" s="342"/>
      <c r="C34" s="342"/>
      <c r="D34" s="342"/>
      <c r="E34" s="47"/>
      <c r="F34" s="47"/>
    </row>
    <row r="35" spans="1:8" ht="13.5" customHeight="1">
      <c r="A35" s="49" t="s">
        <v>11</v>
      </c>
      <c r="B35" s="15">
        <v>6000</v>
      </c>
      <c r="C35" s="15"/>
      <c r="D35" s="15" t="s">
        <v>0</v>
      </c>
      <c r="E35" s="12">
        <v>0</v>
      </c>
      <c r="F35" s="44">
        <f>SUM(E36:E38)</f>
        <v>0</v>
      </c>
      <c r="G35" s="5"/>
      <c r="H35" s="5"/>
    </row>
    <row r="36" spans="1:8" ht="13.5" customHeight="1">
      <c r="A36" s="50" t="s">
        <v>2</v>
      </c>
      <c r="B36" s="303"/>
      <c r="C36" s="303" t="s">
        <v>2</v>
      </c>
      <c r="D36" s="303"/>
      <c r="E36" s="304"/>
      <c r="F36" s="79" t="s">
        <v>2</v>
      </c>
      <c r="G36" s="18" t="s">
        <v>2</v>
      </c>
      <c r="H36" s="5"/>
    </row>
    <row r="37" spans="1:8" ht="13.5" customHeight="1">
      <c r="A37" s="50"/>
      <c r="B37" s="47"/>
      <c r="C37" s="47"/>
      <c r="D37" s="47"/>
      <c r="E37" s="51"/>
      <c r="F37" s="79"/>
      <c r="G37" s="18"/>
      <c r="H37" s="5"/>
    </row>
    <row r="38" spans="1:8" s="22" customFormat="1" ht="13.5" customHeight="1" thickBot="1">
      <c r="A38" s="52"/>
      <c r="B38" s="19"/>
      <c r="C38" s="19"/>
      <c r="D38" s="19"/>
      <c r="E38" s="20"/>
      <c r="F38" s="83"/>
      <c r="G38" s="13"/>
      <c r="H38" s="13"/>
    </row>
    <row r="39" spans="1:8" ht="13.5" customHeight="1">
      <c r="A39" s="50"/>
      <c r="B39" s="47"/>
      <c r="C39" s="47"/>
      <c r="D39" s="47"/>
      <c r="E39" s="54"/>
      <c r="F39" s="33"/>
      <c r="G39" s="5"/>
      <c r="H39" s="5"/>
    </row>
    <row r="40" spans="1:8" ht="13.5" customHeight="1">
      <c r="A40" s="41"/>
      <c r="B40" s="13"/>
      <c r="C40" s="13"/>
      <c r="D40" s="85" t="s">
        <v>18</v>
      </c>
      <c r="E40" s="68">
        <f>SUM(E4+E12+E15+E23+E28+E35)</f>
        <v>10300</v>
      </c>
      <c r="F40" s="33"/>
      <c r="G40" s="5"/>
      <c r="H40" s="5"/>
    </row>
    <row r="41" spans="1:8" ht="13.5" customHeight="1">
      <c r="A41" s="41"/>
      <c r="B41" s="13"/>
      <c r="C41" s="13"/>
      <c r="D41" s="86"/>
      <c r="E41" s="87"/>
      <c r="F41" s="33"/>
      <c r="G41" s="5"/>
      <c r="H41" s="5"/>
    </row>
    <row r="42" spans="1:8" ht="13.5" customHeight="1">
      <c r="A42" s="41"/>
      <c r="B42" s="13"/>
      <c r="C42" s="13"/>
      <c r="D42" s="85" t="s">
        <v>50</v>
      </c>
      <c r="E42" s="68">
        <f>SUM(F35+F28+F23+F15+F12+F4)</f>
        <v>7451.06</v>
      </c>
      <c r="F42" s="33" t="s">
        <v>2</v>
      </c>
      <c r="G42" s="5"/>
      <c r="H42" s="5"/>
    </row>
    <row r="43" spans="1:8" ht="13.5" customHeight="1">
      <c r="A43" s="41"/>
      <c r="B43" s="13"/>
      <c r="C43" s="13"/>
      <c r="D43" s="86"/>
      <c r="E43" s="87"/>
      <c r="F43" s="33"/>
      <c r="G43" s="5"/>
      <c r="H43" s="5"/>
    </row>
    <row r="44" spans="1:8" ht="13.5" customHeight="1">
      <c r="A44" s="41"/>
      <c r="B44" s="13"/>
      <c r="C44" s="13"/>
      <c r="D44" s="85" t="s">
        <v>51</v>
      </c>
      <c r="E44" s="88">
        <f>SUM(E40-E42)</f>
        <v>2848.9399999999996</v>
      </c>
      <c r="F44" s="33"/>
      <c r="G44" s="5"/>
      <c r="H44" s="5"/>
    </row>
    <row r="45" spans="1:8" ht="13.5" customHeight="1">
      <c r="A45" s="41"/>
      <c r="B45" s="13"/>
      <c r="C45" s="13"/>
      <c r="D45" s="85"/>
      <c r="E45" s="68"/>
      <c r="F45" s="33"/>
      <c r="G45" s="5"/>
      <c r="H45" s="5"/>
    </row>
    <row r="46" spans="1:8" ht="13.5" customHeight="1">
      <c r="A46" s="41"/>
      <c r="B46" s="13"/>
      <c r="C46" s="13"/>
      <c r="D46" s="85" t="s">
        <v>31</v>
      </c>
      <c r="E46" s="89">
        <f>SUM(E42/E40)</f>
        <v>0.7234038834951456</v>
      </c>
      <c r="F46" s="33"/>
      <c r="G46" s="5"/>
      <c r="H46" s="5"/>
    </row>
    <row r="47" spans="1:6" ht="12.75" thickBot="1">
      <c r="A47" s="57"/>
      <c r="B47" s="58"/>
      <c r="C47" s="21"/>
      <c r="D47" s="58"/>
      <c r="E47" s="59"/>
      <c r="F47" s="60"/>
    </row>
  </sheetData>
  <sheetProtection/>
  <printOptions gridLines="1" horizontalCentered="1"/>
  <pageMargins left="0.75" right="0.75" top="1.32" bottom="1" header="0.5" footer="0.5"/>
  <pageSetup orientation="portrait" scale="78"/>
  <headerFooter alignWithMargins="0">
    <oddHeader>&amp;L&amp;"Helvetica,Bold"&amp;K000000FOOTHILL COLLEGE&amp;C&amp;"Helvetica,Bold"&amp;12&amp;K000000PERKINS IC 2015-2016
4th Quarter Report
SMALL BUSINESS AND ENTREPRENEURSHIP
TOP CODE: 0505.00
INDEX: 1PC130, FO-P: 135016-121034-050500&amp;R&amp;"Helvetica,Bold"&amp;K000000HUEG/ONG
NAVA</oddHeader>
    <oddFooter>&amp;L&amp;"Helvetica,Regular"&amp;8&amp;K000000&amp;D&amp;R&amp;"Helvetica,Regular"&amp;8&amp;K000000
Workforce Development and Instiutional Advancement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23">
      <selection activeCell="D42" sqref="D42"/>
    </sheetView>
  </sheetViews>
  <sheetFormatPr defaultColWidth="11.33203125" defaultRowHeight="12.75"/>
  <cols>
    <col min="1" max="2" width="12.83203125" style="1" customWidth="1"/>
    <col min="3" max="3" width="14" style="5" customWidth="1"/>
    <col min="4" max="4" width="37.33203125" style="1" customWidth="1"/>
    <col min="5" max="5" width="16" style="6" customWidth="1"/>
    <col min="6" max="6" width="12.66015625" style="1" customWidth="1"/>
    <col min="7" max="16384" width="11.33203125" style="1" customWidth="1"/>
  </cols>
  <sheetData>
    <row r="1" spans="1:6" ht="13.5" customHeight="1">
      <c r="A1" s="24"/>
      <c r="B1" s="25"/>
      <c r="C1" s="26"/>
      <c r="D1" s="25"/>
      <c r="E1" s="27"/>
      <c r="F1" s="28"/>
    </row>
    <row r="2" spans="1:6" s="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</row>
    <row r="3" spans="1:8" ht="13.5" customHeight="1">
      <c r="A3" s="31"/>
      <c r="B3" s="13"/>
      <c r="C3" s="13"/>
      <c r="D3" s="13"/>
      <c r="E3" s="32"/>
      <c r="F3" s="33"/>
      <c r="G3" s="5"/>
      <c r="H3" s="5"/>
    </row>
    <row r="4" spans="1:8" ht="13.5" customHeight="1">
      <c r="A4" s="34" t="s">
        <v>11</v>
      </c>
      <c r="B4" s="11">
        <v>1000</v>
      </c>
      <c r="C4" s="11"/>
      <c r="D4" s="11" t="s">
        <v>1</v>
      </c>
      <c r="E4" s="12">
        <v>0</v>
      </c>
      <c r="F4" s="35">
        <f>SUM(E5:E7)</f>
        <v>0</v>
      </c>
      <c r="G4" s="5"/>
      <c r="H4" s="5"/>
    </row>
    <row r="5" spans="1:8" ht="13.5" customHeight="1">
      <c r="A5" s="36"/>
      <c r="B5" s="17"/>
      <c r="C5" s="17"/>
      <c r="D5" s="17"/>
      <c r="E5" s="80"/>
      <c r="F5" s="78" t="s">
        <v>2</v>
      </c>
      <c r="G5" s="5"/>
      <c r="H5" s="5"/>
    </row>
    <row r="6" spans="1:8" ht="13.5" customHeight="1">
      <c r="A6" s="36"/>
      <c r="B6" s="17"/>
      <c r="C6" s="38"/>
      <c r="D6" s="17"/>
      <c r="E6" s="14"/>
      <c r="F6" s="79"/>
      <c r="G6" s="5"/>
      <c r="H6" s="5"/>
    </row>
    <row r="7" spans="1:8" ht="13.5" customHeight="1">
      <c r="A7" s="36"/>
      <c r="B7" s="17"/>
      <c r="C7" s="17"/>
      <c r="D7" s="17"/>
      <c r="E7" s="14"/>
      <c r="F7" s="79"/>
      <c r="G7" s="5"/>
      <c r="H7" s="5"/>
    </row>
    <row r="8" spans="1:8" ht="13.5" customHeight="1">
      <c r="A8" s="34" t="s">
        <v>11</v>
      </c>
      <c r="B8" s="105">
        <v>2000</v>
      </c>
      <c r="C8" s="15"/>
      <c r="D8" s="11" t="s">
        <v>5</v>
      </c>
      <c r="E8" s="106">
        <v>6000</v>
      </c>
      <c r="F8" s="95">
        <f>SUM(E9:E18)+F13</f>
        <v>8098.25</v>
      </c>
      <c r="G8" s="5"/>
      <c r="H8" s="5"/>
    </row>
    <row r="9" spans="1:6" s="5" customFormat="1" ht="13.5" customHeight="1">
      <c r="A9" s="74">
        <v>40967</v>
      </c>
      <c r="B9" s="75">
        <v>2310</v>
      </c>
      <c r="C9" s="75" t="s">
        <v>256</v>
      </c>
      <c r="D9" s="75" t="s">
        <v>272</v>
      </c>
      <c r="E9" s="80">
        <v>1023</v>
      </c>
      <c r="F9" s="78"/>
    </row>
    <row r="10" spans="1:6" s="5" customFormat="1" ht="13.5" customHeight="1">
      <c r="A10" s="423">
        <v>41089</v>
      </c>
      <c r="B10" s="424">
        <v>2350</v>
      </c>
      <c r="C10" s="425" t="s">
        <v>569</v>
      </c>
      <c r="D10" s="458" t="s">
        <v>570</v>
      </c>
      <c r="E10" s="427">
        <v>2152</v>
      </c>
      <c r="F10" s="78"/>
    </row>
    <row r="11" spans="1:6" s="5" customFormat="1" ht="13.5" customHeight="1">
      <c r="A11" s="74"/>
      <c r="B11" s="17"/>
      <c r="C11" s="38"/>
      <c r="D11" s="458"/>
      <c r="E11" s="40"/>
      <c r="F11" s="79"/>
    </row>
    <row r="12" spans="1:6" s="5" customFormat="1" ht="13.5" customHeight="1">
      <c r="A12" s="74">
        <v>41089</v>
      </c>
      <c r="B12" s="17">
        <v>2350</v>
      </c>
      <c r="C12" s="38" t="s">
        <v>571</v>
      </c>
      <c r="D12" s="426" t="s">
        <v>572</v>
      </c>
      <c r="E12" s="40">
        <v>1184</v>
      </c>
      <c r="F12" s="79"/>
    </row>
    <row r="13" spans="1:6" s="5" customFormat="1" ht="13.5" customHeight="1">
      <c r="A13" s="74"/>
      <c r="B13" s="17"/>
      <c r="C13" s="38"/>
      <c r="D13" s="458" t="s">
        <v>573</v>
      </c>
      <c r="E13" s="40"/>
      <c r="F13" s="79"/>
    </row>
    <row r="14" spans="1:6" s="5" customFormat="1" ht="13.5" customHeight="1">
      <c r="A14" s="36">
        <v>41089</v>
      </c>
      <c r="B14" s="17">
        <v>2350</v>
      </c>
      <c r="C14" s="17" t="s">
        <v>574</v>
      </c>
      <c r="D14" s="458"/>
      <c r="E14" s="40">
        <v>880</v>
      </c>
      <c r="F14" s="79"/>
    </row>
    <row r="15" spans="1:6" s="5" customFormat="1" ht="13.5" customHeight="1">
      <c r="A15" s="36"/>
      <c r="B15" s="17"/>
      <c r="C15" s="17"/>
      <c r="D15" s="458"/>
      <c r="E15" s="40"/>
      <c r="F15" s="79"/>
    </row>
    <row r="16" spans="1:6" s="5" customFormat="1" ht="13.5" customHeight="1">
      <c r="A16" s="36">
        <v>41089</v>
      </c>
      <c r="B16" s="17">
        <v>2350</v>
      </c>
      <c r="C16" s="17" t="s">
        <v>575</v>
      </c>
      <c r="D16" s="459" t="s">
        <v>576</v>
      </c>
      <c r="E16" s="40">
        <v>1165.5</v>
      </c>
      <c r="F16" s="79"/>
    </row>
    <row r="17" spans="1:6" s="5" customFormat="1" ht="13.5" customHeight="1">
      <c r="A17" s="36"/>
      <c r="B17" s="17"/>
      <c r="C17" s="17"/>
      <c r="D17" s="459"/>
      <c r="E17" s="40">
        <v>1688.5</v>
      </c>
      <c r="F17" s="79"/>
    </row>
    <row r="18" spans="1:6" s="5" customFormat="1" ht="13.5" customHeight="1">
      <c r="A18" s="36">
        <v>41089</v>
      </c>
      <c r="B18" s="17">
        <v>2360</v>
      </c>
      <c r="C18" s="17" t="s">
        <v>577</v>
      </c>
      <c r="D18" s="17" t="s">
        <v>578</v>
      </c>
      <c r="E18" s="40">
        <v>5.25</v>
      </c>
      <c r="F18" s="79"/>
    </row>
    <row r="19" spans="1:6" s="5" customFormat="1" ht="13.5" customHeight="1">
      <c r="A19" s="36"/>
      <c r="B19" s="17"/>
      <c r="C19" s="17"/>
      <c r="D19" s="17"/>
      <c r="E19" s="40"/>
      <c r="F19" s="79"/>
    </row>
    <row r="20" spans="1:8" ht="13.5" customHeight="1">
      <c r="A20" s="34" t="s">
        <v>11</v>
      </c>
      <c r="B20" s="107">
        <v>3000</v>
      </c>
      <c r="C20" s="11"/>
      <c r="D20" s="11" t="s">
        <v>6</v>
      </c>
      <c r="E20" s="106">
        <v>600</v>
      </c>
      <c r="F20" s="95">
        <f>SUM(E21:E34)</f>
        <v>658.3100000000001</v>
      </c>
      <c r="G20" s="5"/>
      <c r="H20" s="5"/>
    </row>
    <row r="21" spans="1:6" s="5" customFormat="1" ht="13.5" customHeight="1">
      <c r="A21" s="97">
        <v>40967</v>
      </c>
      <c r="B21" s="98">
        <v>3200</v>
      </c>
      <c r="C21" s="98" t="s">
        <v>256</v>
      </c>
      <c r="D21" s="98" t="s">
        <v>272</v>
      </c>
      <c r="E21" s="143">
        <v>13.4</v>
      </c>
      <c r="F21" s="78"/>
    </row>
    <row r="22" spans="1:6" s="5" customFormat="1" ht="13.5" customHeight="1">
      <c r="A22" s="97">
        <v>41089</v>
      </c>
      <c r="B22" s="98">
        <v>3200</v>
      </c>
      <c r="C22" s="99" t="s">
        <v>569</v>
      </c>
      <c r="D22" s="460" t="s">
        <v>570</v>
      </c>
      <c r="E22" s="143">
        <v>196.14</v>
      </c>
      <c r="F22" s="78"/>
    </row>
    <row r="23" spans="1:6" s="5" customFormat="1" ht="13.5" customHeight="1">
      <c r="A23" s="97"/>
      <c r="B23" s="98"/>
      <c r="C23" s="99"/>
      <c r="D23" s="460"/>
      <c r="E23" s="310"/>
      <c r="F23" s="79"/>
    </row>
    <row r="24" spans="1:6" s="5" customFormat="1" ht="13.5" customHeight="1">
      <c r="A24" s="97"/>
      <c r="B24" s="98"/>
      <c r="C24" s="98"/>
      <c r="D24" s="428"/>
      <c r="E24" s="310"/>
      <c r="F24" s="79"/>
    </row>
    <row r="25" spans="1:6" s="5" customFormat="1" ht="13.5" customHeight="1">
      <c r="A25" s="97">
        <v>41089</v>
      </c>
      <c r="B25" s="98">
        <v>3200</v>
      </c>
      <c r="C25" s="98" t="s">
        <v>571</v>
      </c>
      <c r="D25" s="428" t="s">
        <v>572</v>
      </c>
      <c r="E25" s="143">
        <v>107.93</v>
      </c>
      <c r="F25" s="79"/>
    </row>
    <row r="26" spans="1:6" s="5" customFormat="1" ht="13.5" customHeight="1">
      <c r="A26" s="97"/>
      <c r="B26" s="98"/>
      <c r="C26" s="98"/>
      <c r="D26" s="428"/>
      <c r="E26" s="143"/>
      <c r="F26" s="79"/>
    </row>
    <row r="27" spans="1:6" s="5" customFormat="1" ht="13.5" customHeight="1">
      <c r="A27" s="97"/>
      <c r="B27" s="98"/>
      <c r="C27" s="99"/>
      <c r="D27" s="460" t="s">
        <v>573</v>
      </c>
      <c r="E27" s="143"/>
      <c r="F27" s="79"/>
    </row>
    <row r="28" spans="1:6" s="5" customFormat="1" ht="13.5" customHeight="1">
      <c r="A28" s="97">
        <v>41089</v>
      </c>
      <c r="B28" s="98">
        <v>3200</v>
      </c>
      <c r="C28" s="98" t="s">
        <v>574</v>
      </c>
      <c r="D28" s="460"/>
      <c r="E28" s="143">
        <v>80.21</v>
      </c>
      <c r="F28" s="79"/>
    </row>
    <row r="29" spans="1:6" s="5" customFormat="1" ht="13.5" customHeight="1">
      <c r="A29" s="97"/>
      <c r="B29" s="98"/>
      <c r="C29" s="98"/>
      <c r="D29" s="460"/>
      <c r="E29" s="143"/>
      <c r="F29" s="79"/>
    </row>
    <row r="30" spans="1:6" s="5" customFormat="1" ht="13.5" customHeight="1">
      <c r="A30" s="97">
        <v>41089</v>
      </c>
      <c r="B30" s="98">
        <v>3200</v>
      </c>
      <c r="C30" s="98" t="s">
        <v>575</v>
      </c>
      <c r="D30" s="461" t="s">
        <v>576</v>
      </c>
      <c r="E30" s="143">
        <v>106.24</v>
      </c>
      <c r="F30" s="79"/>
    </row>
    <row r="31" spans="1:6" s="5" customFormat="1" ht="13.5" customHeight="1">
      <c r="A31" s="97"/>
      <c r="B31" s="98"/>
      <c r="C31" s="98"/>
      <c r="D31" s="461"/>
      <c r="E31" s="143"/>
      <c r="F31" s="79"/>
    </row>
    <row r="32" spans="1:6" s="5" customFormat="1" ht="13.5" customHeight="1">
      <c r="A32" s="97">
        <v>41089</v>
      </c>
      <c r="B32" s="98">
        <v>3200</v>
      </c>
      <c r="C32" s="98" t="s">
        <v>577</v>
      </c>
      <c r="D32" s="98" t="s">
        <v>578</v>
      </c>
      <c r="E32" s="143">
        <v>153.92</v>
      </c>
      <c r="F32" s="79"/>
    </row>
    <row r="33" spans="1:6" s="5" customFormat="1" ht="13.5" customHeight="1">
      <c r="A33" s="97">
        <v>41089</v>
      </c>
      <c r="B33" s="98">
        <v>3200</v>
      </c>
      <c r="C33" s="98" t="s">
        <v>577</v>
      </c>
      <c r="D33" s="98" t="s">
        <v>578</v>
      </c>
      <c r="E33" s="143">
        <v>97.14</v>
      </c>
      <c r="F33" s="79"/>
    </row>
    <row r="34" spans="1:6" s="5" customFormat="1" ht="13.5" customHeight="1">
      <c r="A34" s="36">
        <v>41089</v>
      </c>
      <c r="B34" s="75">
        <v>3200</v>
      </c>
      <c r="C34" s="17" t="s">
        <v>577</v>
      </c>
      <c r="D34" s="17" t="s">
        <v>578</v>
      </c>
      <c r="E34" s="14">
        <v>-96.67</v>
      </c>
      <c r="F34" s="79"/>
    </row>
    <row r="35" spans="1:8" ht="13.5" customHeight="1">
      <c r="A35" s="34" t="s">
        <v>11</v>
      </c>
      <c r="B35" s="90">
        <v>4000</v>
      </c>
      <c r="C35" s="11"/>
      <c r="D35" s="11" t="s">
        <v>7</v>
      </c>
      <c r="E35" s="91">
        <v>0</v>
      </c>
      <c r="F35" s="35">
        <f>SUM(E36:E39)</f>
        <v>0</v>
      </c>
      <c r="G35" s="5"/>
      <c r="H35" s="5"/>
    </row>
    <row r="36" spans="1:8" ht="13.5" customHeight="1">
      <c r="A36" s="36" t="s">
        <v>2</v>
      </c>
      <c r="B36" s="17" t="s">
        <v>2</v>
      </c>
      <c r="C36" s="17"/>
      <c r="D36" s="17"/>
      <c r="E36" s="14"/>
      <c r="F36" s="82"/>
      <c r="G36" s="5"/>
      <c r="H36" s="5"/>
    </row>
    <row r="37" spans="1:8" ht="13.5" customHeight="1">
      <c r="A37" s="36"/>
      <c r="B37" s="17"/>
      <c r="C37" s="17"/>
      <c r="D37" s="17"/>
      <c r="E37" s="14"/>
      <c r="F37" s="82"/>
      <c r="G37" s="5"/>
      <c r="H37" s="5"/>
    </row>
    <row r="38" spans="1:8" ht="13.5" customHeight="1">
      <c r="A38" s="36"/>
      <c r="B38" s="17"/>
      <c r="C38" s="17"/>
      <c r="D38" s="17"/>
      <c r="E38" s="14"/>
      <c r="F38" s="79"/>
      <c r="G38" s="5"/>
      <c r="H38" s="5"/>
    </row>
    <row r="39" spans="1:8" ht="13.5" customHeight="1">
      <c r="A39" s="36"/>
      <c r="B39" s="17"/>
      <c r="C39" s="17"/>
      <c r="D39" s="17"/>
      <c r="E39" s="14"/>
      <c r="F39" s="79"/>
      <c r="G39" s="5"/>
      <c r="H39" s="5"/>
    </row>
    <row r="40" spans="1:8" ht="13.5" customHeight="1">
      <c r="A40" s="43" t="s">
        <v>11</v>
      </c>
      <c r="B40" s="148">
        <v>5000</v>
      </c>
      <c r="C40" s="11"/>
      <c r="D40" s="11" t="s">
        <v>8</v>
      </c>
      <c r="E40" s="147">
        <v>1000</v>
      </c>
      <c r="F40" s="44">
        <f>SUM(E41:E44)</f>
        <v>2000</v>
      </c>
      <c r="G40" s="5"/>
      <c r="H40" s="5"/>
    </row>
    <row r="41" spans="1:8" ht="13.5" customHeight="1">
      <c r="A41" s="36">
        <v>41089</v>
      </c>
      <c r="B41" s="17">
        <v>5310</v>
      </c>
      <c r="C41" s="38" t="s">
        <v>559</v>
      </c>
      <c r="D41" s="17" t="s">
        <v>437</v>
      </c>
      <c r="E41" s="80">
        <v>2000</v>
      </c>
      <c r="F41" s="79" t="s">
        <v>2</v>
      </c>
      <c r="G41" s="5"/>
      <c r="H41" s="5"/>
    </row>
    <row r="42" spans="1:8" ht="13.5" customHeight="1">
      <c r="A42" s="36"/>
      <c r="B42" s="17"/>
      <c r="C42" s="38"/>
      <c r="D42" s="296"/>
      <c r="E42" s="45"/>
      <c r="F42" s="79"/>
      <c r="G42" s="5"/>
      <c r="H42" s="5"/>
    </row>
    <row r="43" spans="1:8" ht="13.5" customHeight="1">
      <c r="A43" s="36"/>
      <c r="B43" s="17"/>
      <c r="C43" s="38"/>
      <c r="D43" s="17"/>
      <c r="E43" s="45"/>
      <c r="F43" s="79"/>
      <c r="G43" s="5"/>
      <c r="H43" s="5"/>
    </row>
    <row r="44" spans="1:6" s="5" customFormat="1" ht="13.5" customHeight="1">
      <c r="A44" s="46"/>
      <c r="B44" s="47"/>
      <c r="C44" s="47"/>
      <c r="D44" s="47"/>
      <c r="E44" s="48"/>
      <c r="F44" s="79"/>
    </row>
    <row r="45" spans="1:8" ht="13.5" customHeight="1">
      <c r="A45" s="49" t="s">
        <v>11</v>
      </c>
      <c r="B45" s="15">
        <v>6000</v>
      </c>
      <c r="C45" s="15"/>
      <c r="D45" s="15" t="s">
        <v>0</v>
      </c>
      <c r="E45" s="12">
        <v>0</v>
      </c>
      <c r="F45" s="44">
        <f>SUM(E46:E48)</f>
        <v>0</v>
      </c>
      <c r="G45" s="5"/>
      <c r="H45" s="5"/>
    </row>
    <row r="46" spans="1:8" ht="13.5" customHeight="1">
      <c r="A46" s="50" t="s">
        <v>2</v>
      </c>
      <c r="B46" s="47" t="s">
        <v>2</v>
      </c>
      <c r="C46" s="47" t="s">
        <v>2</v>
      </c>
      <c r="D46" s="47" t="s">
        <v>2</v>
      </c>
      <c r="E46" s="51" t="s">
        <v>2</v>
      </c>
      <c r="F46" s="79" t="s">
        <v>2</v>
      </c>
      <c r="G46" s="18" t="s">
        <v>2</v>
      </c>
      <c r="H46" s="5"/>
    </row>
    <row r="47" spans="1:8" ht="13.5" customHeight="1">
      <c r="A47" s="50"/>
      <c r="B47" s="47"/>
      <c r="C47" s="47"/>
      <c r="D47" s="47"/>
      <c r="E47" s="51"/>
      <c r="F47" s="79"/>
      <c r="G47" s="18"/>
      <c r="H47" s="5"/>
    </row>
    <row r="48" spans="1:8" s="22" customFormat="1" ht="13.5" customHeight="1" thickBot="1">
      <c r="A48" s="52"/>
      <c r="B48" s="19"/>
      <c r="C48" s="19"/>
      <c r="D48" s="19"/>
      <c r="E48" s="20"/>
      <c r="F48" s="83"/>
      <c r="G48" s="13"/>
      <c r="H48" s="13"/>
    </row>
    <row r="49" spans="1:8" ht="13.5" customHeight="1">
      <c r="A49" s="50"/>
      <c r="B49" s="47"/>
      <c r="C49" s="47"/>
      <c r="D49" s="47"/>
      <c r="E49" s="54"/>
      <c r="F49" s="33"/>
      <c r="G49" s="5"/>
      <c r="H49" s="5"/>
    </row>
    <row r="50" spans="1:8" ht="13.5" customHeight="1">
      <c r="A50" s="41"/>
      <c r="B50" s="13"/>
      <c r="C50" s="13"/>
      <c r="D50" s="85" t="s">
        <v>18</v>
      </c>
      <c r="E50" s="68">
        <f>SUM(E4+E8+E20+E35+E40+E45)</f>
        <v>7600</v>
      </c>
      <c r="F50" s="33"/>
      <c r="G50" s="5"/>
      <c r="H50" s="5"/>
    </row>
    <row r="51" spans="1:8" ht="13.5" customHeight="1">
      <c r="A51" s="41"/>
      <c r="B51" s="13"/>
      <c r="C51" s="13"/>
      <c r="D51" s="86"/>
      <c r="E51" s="87"/>
      <c r="F51" s="33"/>
      <c r="G51" s="5"/>
      <c r="H51" s="5"/>
    </row>
    <row r="52" spans="1:8" ht="13.5" customHeight="1">
      <c r="A52" s="41"/>
      <c r="B52" s="13"/>
      <c r="C52" s="13"/>
      <c r="D52" s="85" t="s">
        <v>50</v>
      </c>
      <c r="E52" s="68">
        <f>SUM(F45+F40+F35+F20+F8+F4)</f>
        <v>10756.56</v>
      </c>
      <c r="F52" s="33" t="s">
        <v>2</v>
      </c>
      <c r="G52" s="5"/>
      <c r="H52" s="5"/>
    </row>
    <row r="53" spans="1:8" ht="13.5" customHeight="1">
      <c r="A53" s="41"/>
      <c r="B53" s="13"/>
      <c r="C53" s="13"/>
      <c r="D53" s="86"/>
      <c r="E53" s="87"/>
      <c r="F53" s="33"/>
      <c r="G53" s="5"/>
      <c r="H53" s="5"/>
    </row>
    <row r="54" spans="1:8" ht="13.5" customHeight="1">
      <c r="A54" s="41"/>
      <c r="B54" s="13"/>
      <c r="C54" s="13"/>
      <c r="D54" s="85" t="s">
        <v>51</v>
      </c>
      <c r="E54" s="88">
        <f>SUM(E50-E52)</f>
        <v>-3156.5599999999995</v>
      </c>
      <c r="F54" s="33"/>
      <c r="G54" s="5"/>
      <c r="H54" s="5"/>
    </row>
    <row r="55" spans="1:8" ht="13.5" customHeight="1">
      <c r="A55" s="41"/>
      <c r="B55" s="13"/>
      <c r="C55" s="13"/>
      <c r="D55" s="85"/>
      <c r="E55" s="68"/>
      <c r="F55" s="33"/>
      <c r="G55" s="5"/>
      <c r="H55" s="5"/>
    </row>
    <row r="56" spans="1:8" ht="13.5" customHeight="1">
      <c r="A56" s="41"/>
      <c r="B56" s="13"/>
      <c r="C56" s="13"/>
      <c r="D56" s="85" t="s">
        <v>31</v>
      </c>
      <c r="E56" s="89">
        <f>SUM(E52/E50)</f>
        <v>1.415336842105263</v>
      </c>
      <c r="F56" s="33"/>
      <c r="G56" s="5"/>
      <c r="H56" s="5"/>
    </row>
    <row r="57" spans="1:6" ht="12.75" thickBot="1">
      <c r="A57" s="57"/>
      <c r="B57" s="58"/>
      <c r="C57" s="21"/>
      <c r="D57" s="58"/>
      <c r="E57" s="59"/>
      <c r="F57" s="60"/>
    </row>
  </sheetData>
  <sheetProtection/>
  <mergeCells count="6">
    <mergeCell ref="D10:D11"/>
    <mergeCell ref="D13:D15"/>
    <mergeCell ref="D16:D17"/>
    <mergeCell ref="D22:D23"/>
    <mergeCell ref="D27:D29"/>
    <mergeCell ref="D30:D31"/>
  </mergeCells>
  <printOptions gridLines="1" horizontalCentered="1"/>
  <pageMargins left="0.75" right="0.75" top="1.44" bottom="1" header="0.5" footer="0.5"/>
  <pageSetup fitToHeight="1" fitToWidth="1" orientation="portrait" scale="78"/>
  <headerFooter alignWithMargins="0">
    <oddHeader>&amp;L&amp;"Helvetica,Bold"&amp;K000000FOOTHILL COLLEGE&amp;C&amp;"Helvetica,Bold"&amp;12&amp;K000000PERKINS IC 2015-2016
4th Quarter Report
THEATRE TECHNOLOGY AND DESIGN
TOP CODE: 1006.00
INDEX: 1PC131, FO-P: 135016-143101-100600&amp;R&amp;"Helvetica,Bold"&amp;K000000ANDERSON
MCLEOD</oddHeader>
    <oddFooter>&amp;L&amp;"Helvetica,Regular"&amp;8&amp;K000000&amp;D&amp;R&amp;"Helvetica,Regular"&amp;8&amp;K000000
Workforce Development and Instiutional Advancement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120"/>
  <sheetViews>
    <sheetView zoomScale="150" zoomScaleNormal="150" workbookViewId="0" topLeftCell="A103">
      <selection activeCell="D124" sqref="D124"/>
    </sheetView>
  </sheetViews>
  <sheetFormatPr defaultColWidth="11.33203125" defaultRowHeight="12.75"/>
  <cols>
    <col min="1" max="2" width="12.83203125" style="1" customWidth="1"/>
    <col min="3" max="3" width="14" style="5" customWidth="1"/>
    <col min="4" max="4" width="38.33203125" style="1" customWidth="1"/>
    <col min="5" max="5" width="16" style="6" customWidth="1"/>
    <col min="6" max="6" width="12.66015625" style="1" customWidth="1"/>
    <col min="7" max="16384" width="11.33203125" style="1" customWidth="1"/>
  </cols>
  <sheetData>
    <row r="1" spans="1:6" ht="13.5" customHeight="1">
      <c r="A1" s="24"/>
      <c r="B1" s="25"/>
      <c r="C1" s="26"/>
      <c r="D1" s="25"/>
      <c r="E1" s="27"/>
      <c r="F1" s="28"/>
    </row>
    <row r="2" spans="1:6" s="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</row>
    <row r="3" spans="1:8" ht="13.5" customHeight="1">
      <c r="A3" s="31"/>
      <c r="B3" s="13"/>
      <c r="C3" s="13"/>
      <c r="D3" s="13"/>
      <c r="E3" s="32"/>
      <c r="F3" s="33"/>
      <c r="G3" s="5"/>
      <c r="H3" s="5"/>
    </row>
    <row r="4" spans="1:8" ht="13.5" customHeight="1">
      <c r="A4" s="34" t="s">
        <v>11</v>
      </c>
      <c r="B4" s="148">
        <v>1000</v>
      </c>
      <c r="C4" s="11"/>
      <c r="D4" s="11" t="s">
        <v>1</v>
      </c>
      <c r="E4" s="147">
        <v>5000</v>
      </c>
      <c r="F4" s="35">
        <f>SUM(E5:E15)</f>
        <v>7800</v>
      </c>
      <c r="G4" s="5"/>
      <c r="H4" s="5"/>
    </row>
    <row r="5" spans="1:8" ht="13.5" customHeight="1">
      <c r="A5" s="36">
        <v>40967</v>
      </c>
      <c r="B5" s="17">
        <v>1430</v>
      </c>
      <c r="C5" s="17" t="s">
        <v>238</v>
      </c>
      <c r="D5" s="17" t="s">
        <v>260</v>
      </c>
      <c r="E5" s="14">
        <v>2266.66</v>
      </c>
      <c r="F5" s="78" t="s">
        <v>2</v>
      </c>
      <c r="G5" s="5"/>
      <c r="H5" s="5"/>
    </row>
    <row r="6" spans="1:8" ht="13.5" customHeight="1">
      <c r="A6" s="36">
        <v>40967</v>
      </c>
      <c r="B6" s="17">
        <v>1430</v>
      </c>
      <c r="C6" s="17" t="s">
        <v>238</v>
      </c>
      <c r="D6" s="17" t="s">
        <v>261</v>
      </c>
      <c r="E6" s="14">
        <v>1333.34</v>
      </c>
      <c r="F6" s="78"/>
      <c r="G6" s="5"/>
      <c r="H6" s="5"/>
    </row>
    <row r="7" spans="1:8" ht="13.5" customHeight="1">
      <c r="A7" s="36">
        <v>40967</v>
      </c>
      <c r="B7" s="17">
        <v>1430</v>
      </c>
      <c r="C7" s="17" t="s">
        <v>238</v>
      </c>
      <c r="D7" s="17" t="s">
        <v>262</v>
      </c>
      <c r="E7" s="14">
        <v>533.34</v>
      </c>
      <c r="F7" s="78"/>
      <c r="G7" s="5"/>
      <c r="H7" s="5"/>
    </row>
    <row r="8" spans="1:8" ht="13.5" customHeight="1">
      <c r="A8" s="36">
        <v>40967</v>
      </c>
      <c r="B8" s="17">
        <v>1430</v>
      </c>
      <c r="C8" s="17" t="s">
        <v>238</v>
      </c>
      <c r="D8" s="17" t="s">
        <v>263</v>
      </c>
      <c r="E8" s="14">
        <v>666.66</v>
      </c>
      <c r="F8" s="78"/>
      <c r="G8" s="5"/>
      <c r="H8" s="5"/>
    </row>
    <row r="9" spans="1:8" ht="13.5" customHeight="1">
      <c r="A9" s="291">
        <v>40998</v>
      </c>
      <c r="B9" s="292">
        <v>1430</v>
      </c>
      <c r="C9" s="98" t="s">
        <v>264</v>
      </c>
      <c r="D9" s="17" t="s">
        <v>265</v>
      </c>
      <c r="E9" s="14">
        <v>1133.33</v>
      </c>
      <c r="F9" s="78"/>
      <c r="G9" s="5"/>
      <c r="H9" s="5"/>
    </row>
    <row r="10" spans="1:8" ht="13.5" customHeight="1">
      <c r="A10" s="291">
        <v>40998</v>
      </c>
      <c r="B10" s="292">
        <v>1430</v>
      </c>
      <c r="C10" s="98" t="s">
        <v>264</v>
      </c>
      <c r="D10" s="17" t="s">
        <v>266</v>
      </c>
      <c r="E10" s="14">
        <v>666.67</v>
      </c>
      <c r="F10" s="78"/>
      <c r="G10" s="5"/>
      <c r="H10" s="5"/>
    </row>
    <row r="11" spans="1:8" ht="13.5" customHeight="1">
      <c r="A11" s="291">
        <v>40998</v>
      </c>
      <c r="B11" s="292">
        <v>1430</v>
      </c>
      <c r="C11" s="98" t="s">
        <v>264</v>
      </c>
      <c r="D11" s="17" t="s">
        <v>267</v>
      </c>
      <c r="E11" s="14">
        <v>266.67</v>
      </c>
      <c r="F11" s="78"/>
      <c r="G11" s="5"/>
      <c r="H11" s="5"/>
    </row>
    <row r="12" spans="1:8" ht="13.5" customHeight="1">
      <c r="A12" s="291">
        <v>40998</v>
      </c>
      <c r="B12" s="292">
        <v>1430</v>
      </c>
      <c r="C12" s="98" t="s">
        <v>264</v>
      </c>
      <c r="D12" s="17" t="s">
        <v>268</v>
      </c>
      <c r="E12" s="14">
        <v>333.33</v>
      </c>
      <c r="F12" s="78"/>
      <c r="G12" s="5"/>
      <c r="H12" s="5"/>
    </row>
    <row r="13" spans="1:8" ht="13.5" customHeight="1">
      <c r="A13" s="36">
        <v>41089</v>
      </c>
      <c r="B13" s="17">
        <v>1430</v>
      </c>
      <c r="C13" s="17" t="s">
        <v>425</v>
      </c>
      <c r="D13" s="17" t="s">
        <v>417</v>
      </c>
      <c r="E13" s="14">
        <v>600</v>
      </c>
      <c r="F13" s="78"/>
      <c r="G13" s="5"/>
      <c r="H13" s="5"/>
    </row>
    <row r="14" spans="1:8" ht="13.5" customHeight="1">
      <c r="A14" s="36"/>
      <c r="B14" s="17"/>
      <c r="C14" s="38"/>
      <c r="D14" s="156"/>
      <c r="E14" s="172"/>
      <c r="F14" s="79"/>
      <c r="G14" s="5"/>
      <c r="H14" s="5"/>
    </row>
    <row r="15" spans="1:8" ht="13.5" customHeight="1">
      <c r="A15" s="36"/>
      <c r="B15" s="17"/>
      <c r="C15" s="17"/>
      <c r="D15" s="17"/>
      <c r="E15" s="14"/>
      <c r="F15" s="79"/>
      <c r="G15" s="5"/>
      <c r="H15" s="5"/>
    </row>
    <row r="16" spans="1:8" ht="13.5" customHeight="1">
      <c r="A16" s="34" t="s">
        <v>11</v>
      </c>
      <c r="B16" s="146">
        <v>2000</v>
      </c>
      <c r="C16" s="15"/>
      <c r="D16" s="11" t="s">
        <v>5</v>
      </c>
      <c r="E16" s="147">
        <v>11200</v>
      </c>
      <c r="F16" s="35">
        <f>SUM(E17:E47)</f>
        <v>6438.75</v>
      </c>
      <c r="G16" s="5"/>
      <c r="H16" s="5"/>
    </row>
    <row r="17" spans="1:8" ht="13.5" customHeight="1">
      <c r="A17" s="277">
        <v>40754</v>
      </c>
      <c r="B17" s="274">
        <v>2350</v>
      </c>
      <c r="C17" s="274" t="s">
        <v>129</v>
      </c>
      <c r="D17" s="275" t="s">
        <v>120</v>
      </c>
      <c r="E17" s="230">
        <v>240</v>
      </c>
      <c r="F17" s="270"/>
      <c r="G17" s="5"/>
      <c r="H17" s="5"/>
    </row>
    <row r="18" spans="1:8" ht="13.5" customHeight="1">
      <c r="A18" s="277">
        <v>40754</v>
      </c>
      <c r="B18" s="274">
        <v>2350</v>
      </c>
      <c r="C18" s="274" t="s">
        <v>129</v>
      </c>
      <c r="D18" s="275" t="s">
        <v>121</v>
      </c>
      <c r="E18" s="276">
        <v>341.25</v>
      </c>
      <c r="F18" s="270"/>
      <c r="G18" s="5"/>
      <c r="H18" s="5"/>
    </row>
    <row r="19" spans="1:8" ht="13.5" customHeight="1">
      <c r="A19" s="277">
        <v>40754</v>
      </c>
      <c r="B19" s="274">
        <v>2350</v>
      </c>
      <c r="C19" s="274" t="s">
        <v>129</v>
      </c>
      <c r="D19" s="275" t="s">
        <v>122</v>
      </c>
      <c r="E19" s="276">
        <v>165</v>
      </c>
      <c r="F19" s="270"/>
      <c r="G19" s="5"/>
      <c r="H19" s="5"/>
    </row>
    <row r="20" spans="1:8" ht="13.5" customHeight="1">
      <c r="A20" s="277">
        <v>40785</v>
      </c>
      <c r="B20" s="274">
        <v>2350</v>
      </c>
      <c r="C20" s="274" t="s">
        <v>130</v>
      </c>
      <c r="D20" s="275" t="s">
        <v>123</v>
      </c>
      <c r="E20" s="276">
        <v>266.25</v>
      </c>
      <c r="F20" s="270"/>
      <c r="G20" s="5"/>
      <c r="H20" s="5"/>
    </row>
    <row r="21" spans="1:8" ht="13.5" customHeight="1">
      <c r="A21" s="277">
        <v>40785</v>
      </c>
      <c r="B21" s="274">
        <v>2350</v>
      </c>
      <c r="C21" s="274" t="s">
        <v>130</v>
      </c>
      <c r="D21" s="275" t="s">
        <v>124</v>
      </c>
      <c r="E21" s="276">
        <v>101.25</v>
      </c>
      <c r="F21" s="270"/>
      <c r="G21" s="5"/>
      <c r="H21" s="5"/>
    </row>
    <row r="22" spans="1:8" ht="13.5" customHeight="1">
      <c r="A22" s="277">
        <v>40785</v>
      </c>
      <c r="B22" s="274">
        <v>2350</v>
      </c>
      <c r="C22" s="274" t="s">
        <v>130</v>
      </c>
      <c r="D22" s="275" t="s">
        <v>125</v>
      </c>
      <c r="E22" s="276">
        <v>435</v>
      </c>
      <c r="F22" s="270"/>
      <c r="G22" s="5"/>
      <c r="H22" s="5"/>
    </row>
    <row r="23" spans="1:8" ht="13.5" customHeight="1">
      <c r="A23" s="277">
        <v>40815</v>
      </c>
      <c r="B23" s="274">
        <v>2350</v>
      </c>
      <c r="C23" s="17" t="s">
        <v>128</v>
      </c>
      <c r="D23" s="275" t="s">
        <v>126</v>
      </c>
      <c r="E23" s="276">
        <v>326.25</v>
      </c>
      <c r="F23" s="270"/>
      <c r="G23" s="5"/>
      <c r="H23" s="5"/>
    </row>
    <row r="24" spans="1:8" ht="13.5" customHeight="1">
      <c r="A24" s="271">
        <v>40815</v>
      </c>
      <c r="B24" s="274">
        <v>2350</v>
      </c>
      <c r="C24" s="17" t="s">
        <v>128</v>
      </c>
      <c r="D24" s="275" t="s">
        <v>127</v>
      </c>
      <c r="E24" s="272">
        <v>262.5</v>
      </c>
      <c r="F24" s="270"/>
      <c r="G24" s="5"/>
      <c r="H24" s="5"/>
    </row>
    <row r="25" spans="1:8" ht="13.5" customHeight="1">
      <c r="A25" s="277">
        <v>40907</v>
      </c>
      <c r="B25" s="274">
        <v>2350</v>
      </c>
      <c r="C25" s="17" t="s">
        <v>218</v>
      </c>
      <c r="D25" s="275" t="s">
        <v>208</v>
      </c>
      <c r="E25" s="276">
        <v>412.5</v>
      </c>
      <c r="F25" s="270"/>
      <c r="G25" s="5"/>
      <c r="H25" s="5"/>
    </row>
    <row r="26" spans="1:8" ht="13.5" customHeight="1">
      <c r="A26" s="277">
        <v>40907</v>
      </c>
      <c r="B26" s="274">
        <v>2350</v>
      </c>
      <c r="C26" s="17" t="s">
        <v>218</v>
      </c>
      <c r="D26" s="275" t="s">
        <v>211</v>
      </c>
      <c r="E26" s="276">
        <v>348.75</v>
      </c>
      <c r="F26" s="270"/>
      <c r="G26" s="5"/>
      <c r="H26" s="5"/>
    </row>
    <row r="27" spans="1:8" ht="13.5" customHeight="1">
      <c r="A27" s="277">
        <v>40907</v>
      </c>
      <c r="B27" s="274">
        <v>2350</v>
      </c>
      <c r="C27" s="17" t="s">
        <v>218</v>
      </c>
      <c r="D27" s="275" t="s">
        <v>210</v>
      </c>
      <c r="E27" s="276">
        <v>420</v>
      </c>
      <c r="F27" s="270"/>
      <c r="G27" s="5"/>
      <c r="H27" s="5"/>
    </row>
    <row r="28" spans="1:8" ht="13.5" customHeight="1">
      <c r="A28" s="277">
        <v>40907</v>
      </c>
      <c r="B28" s="274">
        <v>2350</v>
      </c>
      <c r="C28" s="17" t="s">
        <v>218</v>
      </c>
      <c r="D28" s="275" t="s">
        <v>209</v>
      </c>
      <c r="E28" s="276">
        <v>461.25</v>
      </c>
      <c r="F28" s="270"/>
      <c r="G28" s="5"/>
      <c r="H28" s="5"/>
    </row>
    <row r="29" spans="1:8" ht="13.5" customHeight="1">
      <c r="A29" s="277">
        <v>40907</v>
      </c>
      <c r="B29" s="274">
        <v>2350</v>
      </c>
      <c r="C29" s="17" t="s">
        <v>218</v>
      </c>
      <c r="D29" s="275" t="s">
        <v>212</v>
      </c>
      <c r="E29" s="276">
        <v>116.25</v>
      </c>
      <c r="F29" s="270"/>
      <c r="G29" s="5"/>
      <c r="H29" s="5"/>
    </row>
    <row r="30" spans="1:8" ht="13.5" customHeight="1">
      <c r="A30" s="277">
        <v>40907</v>
      </c>
      <c r="B30" s="274">
        <v>2350</v>
      </c>
      <c r="C30" s="17" t="s">
        <v>218</v>
      </c>
      <c r="D30" s="275" t="s">
        <v>213</v>
      </c>
      <c r="E30" s="276">
        <v>521.25</v>
      </c>
      <c r="F30" s="270"/>
      <c r="G30" s="5"/>
      <c r="H30" s="5"/>
    </row>
    <row r="31" spans="1:8" ht="13.5" customHeight="1">
      <c r="A31" s="277">
        <v>40907</v>
      </c>
      <c r="B31" s="274">
        <v>2350</v>
      </c>
      <c r="C31" s="17" t="s">
        <v>218</v>
      </c>
      <c r="D31" s="275" t="s">
        <v>214</v>
      </c>
      <c r="E31" s="276">
        <v>525</v>
      </c>
      <c r="F31" s="270"/>
      <c r="G31" s="5"/>
      <c r="H31" s="5"/>
    </row>
    <row r="32" spans="1:8" ht="13.5" customHeight="1">
      <c r="A32" s="277">
        <v>40573</v>
      </c>
      <c r="B32" s="274">
        <v>2350</v>
      </c>
      <c r="C32" s="17" t="s">
        <v>223</v>
      </c>
      <c r="D32" s="275" t="s">
        <v>231</v>
      </c>
      <c r="E32" s="276">
        <v>127.5</v>
      </c>
      <c r="F32" s="270"/>
      <c r="G32" s="5"/>
      <c r="H32" s="5"/>
    </row>
    <row r="33" spans="1:8" ht="13.5" customHeight="1">
      <c r="A33" s="277">
        <v>40573</v>
      </c>
      <c r="B33" s="274">
        <v>2350</v>
      </c>
      <c r="C33" s="17" t="s">
        <v>223</v>
      </c>
      <c r="D33" s="275" t="s">
        <v>232</v>
      </c>
      <c r="E33" s="276">
        <v>75</v>
      </c>
      <c r="F33" s="270"/>
      <c r="G33" s="5"/>
      <c r="H33" s="5"/>
    </row>
    <row r="34" spans="1:8" ht="13.5" customHeight="1">
      <c r="A34" s="277">
        <v>40573</v>
      </c>
      <c r="B34" s="274">
        <v>2350</v>
      </c>
      <c r="C34" s="17" t="s">
        <v>223</v>
      </c>
      <c r="D34" s="275" t="s">
        <v>234</v>
      </c>
      <c r="E34" s="276">
        <v>86.25</v>
      </c>
      <c r="F34" s="270"/>
      <c r="G34" s="5"/>
      <c r="H34" s="5"/>
    </row>
    <row r="35" spans="1:8" ht="13.5" customHeight="1">
      <c r="A35" s="277">
        <v>40573</v>
      </c>
      <c r="B35" s="274">
        <v>2350</v>
      </c>
      <c r="C35" s="17" t="s">
        <v>223</v>
      </c>
      <c r="D35" s="275" t="s">
        <v>233</v>
      </c>
      <c r="E35" s="276">
        <v>127.5</v>
      </c>
      <c r="F35" s="270"/>
      <c r="G35" s="5"/>
      <c r="H35" s="5"/>
    </row>
    <row r="36" spans="1:8" ht="13.5" customHeight="1">
      <c r="A36" s="277">
        <v>40573</v>
      </c>
      <c r="B36" s="274">
        <v>2350</v>
      </c>
      <c r="C36" s="17" t="s">
        <v>223</v>
      </c>
      <c r="D36" s="275" t="s">
        <v>235</v>
      </c>
      <c r="E36" s="276">
        <v>90</v>
      </c>
      <c r="F36" s="270"/>
      <c r="G36" s="5"/>
      <c r="H36" s="5"/>
    </row>
    <row r="37" spans="1:8" ht="13.5" customHeight="1">
      <c r="A37" s="277">
        <v>40998</v>
      </c>
      <c r="B37" s="274">
        <v>2350</v>
      </c>
      <c r="C37" s="98" t="s">
        <v>287</v>
      </c>
      <c r="D37" s="275" t="s">
        <v>280</v>
      </c>
      <c r="E37" s="276">
        <v>180</v>
      </c>
      <c r="F37" s="270"/>
      <c r="G37" s="5"/>
      <c r="H37" s="5"/>
    </row>
    <row r="38" spans="1:8" ht="13.5" customHeight="1">
      <c r="A38" s="277">
        <v>40998</v>
      </c>
      <c r="B38" s="274">
        <v>2350</v>
      </c>
      <c r="C38" s="98" t="s">
        <v>287</v>
      </c>
      <c r="D38" s="275" t="s">
        <v>281</v>
      </c>
      <c r="E38" s="276">
        <v>150</v>
      </c>
      <c r="F38" s="270"/>
      <c r="G38" s="5"/>
      <c r="H38" s="5"/>
    </row>
    <row r="39" spans="1:8" ht="13.5" customHeight="1">
      <c r="A39" s="277">
        <v>40998</v>
      </c>
      <c r="B39" s="274">
        <v>2350</v>
      </c>
      <c r="C39" s="98" t="s">
        <v>287</v>
      </c>
      <c r="D39" s="275" t="s">
        <v>282</v>
      </c>
      <c r="E39" s="276">
        <v>195</v>
      </c>
      <c r="F39" s="270"/>
      <c r="G39" s="5"/>
      <c r="H39" s="5"/>
    </row>
    <row r="40" spans="1:8" ht="13.5" customHeight="1">
      <c r="A40" s="277">
        <v>40998</v>
      </c>
      <c r="B40" s="274">
        <v>2350</v>
      </c>
      <c r="C40" s="98" t="s">
        <v>287</v>
      </c>
      <c r="D40" s="275" t="s">
        <v>283</v>
      </c>
      <c r="E40" s="276">
        <v>180</v>
      </c>
      <c r="F40" s="270"/>
      <c r="G40" s="5"/>
      <c r="H40" s="5"/>
    </row>
    <row r="41" spans="1:8" ht="13.5" customHeight="1">
      <c r="A41" s="277">
        <v>41029</v>
      </c>
      <c r="B41" s="274">
        <v>2350</v>
      </c>
      <c r="C41" s="98" t="s">
        <v>329</v>
      </c>
      <c r="D41" s="275" t="s">
        <v>342</v>
      </c>
      <c r="E41" s="276">
        <v>90</v>
      </c>
      <c r="F41" s="270"/>
      <c r="G41" s="5"/>
      <c r="H41" s="5"/>
    </row>
    <row r="42" spans="1:8" ht="13.5" customHeight="1">
      <c r="A42" s="277">
        <v>41029</v>
      </c>
      <c r="B42" s="274">
        <v>2350</v>
      </c>
      <c r="C42" s="98" t="s">
        <v>329</v>
      </c>
      <c r="D42" s="275" t="s">
        <v>343</v>
      </c>
      <c r="E42" s="276">
        <v>45</v>
      </c>
      <c r="F42" s="270"/>
      <c r="G42" s="5"/>
      <c r="H42" s="5"/>
    </row>
    <row r="43" spans="1:8" ht="13.5" customHeight="1">
      <c r="A43" s="277">
        <v>41029</v>
      </c>
      <c r="B43" s="274">
        <v>2350</v>
      </c>
      <c r="C43" s="98" t="s">
        <v>329</v>
      </c>
      <c r="D43" s="275" t="s">
        <v>344</v>
      </c>
      <c r="E43" s="276">
        <v>75</v>
      </c>
      <c r="F43" s="270"/>
      <c r="G43" s="5"/>
      <c r="H43" s="5"/>
    </row>
    <row r="44" spans="1:8" ht="13.5" customHeight="1">
      <c r="A44" s="277">
        <v>41029</v>
      </c>
      <c r="B44" s="274">
        <v>2350</v>
      </c>
      <c r="C44" s="98" t="s">
        <v>329</v>
      </c>
      <c r="D44" s="275" t="s">
        <v>345</v>
      </c>
      <c r="E44" s="276">
        <v>75</v>
      </c>
      <c r="F44" s="270"/>
      <c r="G44" s="5"/>
      <c r="H44" s="5"/>
    </row>
    <row r="45" spans="1:8" ht="13.5" customHeight="1">
      <c r="A45" s="277"/>
      <c r="B45" s="274"/>
      <c r="C45" s="17"/>
      <c r="D45" s="318"/>
      <c r="E45" s="319"/>
      <c r="F45" s="270"/>
      <c r="G45" s="5"/>
      <c r="H45" s="5"/>
    </row>
    <row r="46" spans="1:8" ht="13.5" customHeight="1">
      <c r="A46" s="277"/>
      <c r="B46" s="274"/>
      <c r="C46" s="17"/>
      <c r="D46" s="275"/>
      <c r="E46" s="276"/>
      <c r="F46" s="270"/>
      <c r="G46" s="5"/>
      <c r="H46" s="5"/>
    </row>
    <row r="47" spans="1:6" s="5" customFormat="1" ht="13.5" customHeight="1">
      <c r="A47" s="271"/>
      <c r="B47" s="274"/>
      <c r="C47" s="17"/>
      <c r="D47" s="318"/>
      <c r="E47" s="319"/>
      <c r="F47" s="273"/>
    </row>
    <row r="48" spans="1:8" ht="13.5" customHeight="1">
      <c r="A48" s="34" t="s">
        <v>11</v>
      </c>
      <c r="B48" s="148">
        <v>3000</v>
      </c>
      <c r="C48" s="11"/>
      <c r="D48" s="11" t="s">
        <v>6</v>
      </c>
      <c r="E48" s="147">
        <v>1100</v>
      </c>
      <c r="F48" s="35">
        <f>SUM(E49:E88)</f>
        <v>1233.7300000000002</v>
      </c>
      <c r="G48" s="5"/>
      <c r="H48" s="5"/>
    </row>
    <row r="49" spans="1:6" s="5" customFormat="1" ht="13.5" customHeight="1">
      <c r="A49" s="277">
        <v>40754</v>
      </c>
      <c r="B49" s="17">
        <v>3200</v>
      </c>
      <c r="C49" s="274" t="s">
        <v>129</v>
      </c>
      <c r="D49" s="429" t="s">
        <v>120</v>
      </c>
      <c r="E49" s="81">
        <v>21.87</v>
      </c>
      <c r="F49" s="78"/>
    </row>
    <row r="50" spans="1:6" s="5" customFormat="1" ht="13.5" customHeight="1">
      <c r="A50" s="277">
        <v>40754</v>
      </c>
      <c r="B50" s="17">
        <v>3200</v>
      </c>
      <c r="C50" s="274" t="s">
        <v>129</v>
      </c>
      <c r="D50" s="429" t="s">
        <v>121</v>
      </c>
      <c r="E50" s="81">
        <v>31.11</v>
      </c>
      <c r="F50" s="78"/>
    </row>
    <row r="51" spans="1:6" s="5" customFormat="1" ht="13.5" customHeight="1">
      <c r="A51" s="277">
        <v>40754</v>
      </c>
      <c r="B51" s="17">
        <v>3200</v>
      </c>
      <c r="C51" s="274" t="s">
        <v>129</v>
      </c>
      <c r="D51" s="429" t="s">
        <v>122</v>
      </c>
      <c r="E51" s="81">
        <v>15.04</v>
      </c>
      <c r="F51" s="78"/>
    </row>
    <row r="52" spans="1:6" s="5" customFormat="1" ht="13.5" customHeight="1">
      <c r="A52" s="277">
        <v>40785</v>
      </c>
      <c r="B52" s="17">
        <v>3200</v>
      </c>
      <c r="C52" s="274" t="s">
        <v>130</v>
      </c>
      <c r="D52" s="429" t="s">
        <v>123</v>
      </c>
      <c r="E52" s="81">
        <v>24.26</v>
      </c>
      <c r="F52" s="78"/>
    </row>
    <row r="53" spans="1:6" s="5" customFormat="1" ht="13.5" customHeight="1">
      <c r="A53" s="277">
        <v>40785</v>
      </c>
      <c r="B53" s="17">
        <v>3200</v>
      </c>
      <c r="C53" s="274" t="s">
        <v>130</v>
      </c>
      <c r="D53" s="429" t="s">
        <v>124</v>
      </c>
      <c r="E53" s="81">
        <v>9.24</v>
      </c>
      <c r="F53" s="78"/>
    </row>
    <row r="54" spans="1:6" s="5" customFormat="1" ht="13.5" customHeight="1">
      <c r="A54" s="277">
        <v>40785</v>
      </c>
      <c r="B54" s="17">
        <v>3200</v>
      </c>
      <c r="C54" s="274" t="s">
        <v>130</v>
      </c>
      <c r="D54" s="429" t="s">
        <v>125</v>
      </c>
      <c r="E54" s="81">
        <v>39.65</v>
      </c>
      <c r="F54" s="78"/>
    </row>
    <row r="55" spans="1:6" s="5" customFormat="1" ht="13.5" customHeight="1">
      <c r="A55" s="277">
        <v>40815</v>
      </c>
      <c r="B55" s="17">
        <v>3200</v>
      </c>
      <c r="C55" s="17" t="s">
        <v>128</v>
      </c>
      <c r="D55" s="429" t="s">
        <v>126</v>
      </c>
      <c r="E55" s="81">
        <v>29.74</v>
      </c>
      <c r="F55" s="78"/>
    </row>
    <row r="56" spans="1:8" ht="13.5" customHeight="1">
      <c r="A56" s="271">
        <v>40815</v>
      </c>
      <c r="B56" s="17">
        <v>3200</v>
      </c>
      <c r="C56" s="17" t="s">
        <v>128</v>
      </c>
      <c r="D56" s="429" t="s">
        <v>127</v>
      </c>
      <c r="E56" s="14">
        <v>23.93</v>
      </c>
      <c r="F56" s="79"/>
      <c r="G56" s="5"/>
      <c r="H56" s="5"/>
    </row>
    <row r="57" spans="1:8" ht="13.5" customHeight="1">
      <c r="A57" s="285">
        <v>40907</v>
      </c>
      <c r="B57" s="286">
        <v>3200</v>
      </c>
      <c r="C57" s="17" t="s">
        <v>218</v>
      </c>
      <c r="D57" s="430" t="s">
        <v>208</v>
      </c>
      <c r="E57" s="14">
        <v>37.6</v>
      </c>
      <c r="F57" s="79"/>
      <c r="G57" s="5"/>
      <c r="H57" s="5"/>
    </row>
    <row r="58" spans="1:8" ht="13.5" customHeight="1">
      <c r="A58" s="287">
        <v>40907</v>
      </c>
      <c r="B58" s="286">
        <v>3200</v>
      </c>
      <c r="C58" s="17" t="s">
        <v>218</v>
      </c>
      <c r="D58" s="431" t="s">
        <v>211</v>
      </c>
      <c r="E58" s="14">
        <v>31.79</v>
      </c>
      <c r="F58" s="79"/>
      <c r="G58" s="5"/>
      <c r="H58" s="5"/>
    </row>
    <row r="59" spans="1:8" ht="13.5" customHeight="1">
      <c r="A59" s="287">
        <v>40907</v>
      </c>
      <c r="B59" s="286">
        <v>3200</v>
      </c>
      <c r="C59" s="17" t="s">
        <v>218</v>
      </c>
      <c r="D59" s="431" t="s">
        <v>210</v>
      </c>
      <c r="E59" s="14">
        <v>38.28</v>
      </c>
      <c r="F59" s="79"/>
      <c r="G59" s="5"/>
      <c r="H59" s="5"/>
    </row>
    <row r="60" spans="1:8" ht="13.5" customHeight="1">
      <c r="A60" s="287">
        <v>40907</v>
      </c>
      <c r="B60" s="286">
        <v>3200</v>
      </c>
      <c r="C60" s="17" t="s">
        <v>218</v>
      </c>
      <c r="D60" s="431" t="s">
        <v>209</v>
      </c>
      <c r="E60" s="14">
        <v>42.04</v>
      </c>
      <c r="F60" s="79"/>
      <c r="G60" s="5"/>
      <c r="H60" s="5"/>
    </row>
    <row r="61" spans="1:8" ht="13.5" customHeight="1">
      <c r="A61" s="287">
        <v>40907</v>
      </c>
      <c r="B61" s="286">
        <v>3200</v>
      </c>
      <c r="C61" s="17" t="s">
        <v>218</v>
      </c>
      <c r="D61" s="431" t="s">
        <v>212</v>
      </c>
      <c r="E61" s="14">
        <v>10.6</v>
      </c>
      <c r="F61" s="79"/>
      <c r="G61" s="5"/>
      <c r="H61" s="5"/>
    </row>
    <row r="62" spans="1:8" ht="13.5" customHeight="1">
      <c r="A62" s="287">
        <v>40907</v>
      </c>
      <c r="B62" s="286">
        <v>3200</v>
      </c>
      <c r="C62" s="17" t="s">
        <v>218</v>
      </c>
      <c r="D62" s="431" t="s">
        <v>213</v>
      </c>
      <c r="E62" s="14">
        <v>47.52</v>
      </c>
      <c r="F62" s="79"/>
      <c r="G62" s="5"/>
      <c r="H62" s="5"/>
    </row>
    <row r="63" spans="1:8" ht="13.5" customHeight="1">
      <c r="A63" s="287">
        <v>40907</v>
      </c>
      <c r="B63" s="286">
        <v>3200</v>
      </c>
      <c r="C63" s="17" t="s">
        <v>218</v>
      </c>
      <c r="D63" s="431" t="s">
        <v>214</v>
      </c>
      <c r="E63" s="14">
        <v>47.85</v>
      </c>
      <c r="F63" s="79"/>
      <c r="G63" s="5"/>
      <c r="H63" s="5"/>
    </row>
    <row r="64" spans="1:8" ht="13.5" customHeight="1">
      <c r="A64" s="285">
        <v>40573</v>
      </c>
      <c r="B64" s="286">
        <v>3200</v>
      </c>
      <c r="C64" s="98" t="s">
        <v>223</v>
      </c>
      <c r="D64" s="430" t="s">
        <v>231</v>
      </c>
      <c r="E64" s="14">
        <v>11.62</v>
      </c>
      <c r="F64" s="79"/>
      <c r="G64" s="5"/>
      <c r="H64" s="5"/>
    </row>
    <row r="65" spans="1:8" ht="13.5" customHeight="1">
      <c r="A65" s="287">
        <v>40573</v>
      </c>
      <c r="B65" s="289">
        <v>3200</v>
      </c>
      <c r="C65" s="98" t="s">
        <v>223</v>
      </c>
      <c r="D65" s="431" t="s">
        <v>232</v>
      </c>
      <c r="E65" s="14">
        <v>6.83</v>
      </c>
      <c r="F65" s="79"/>
      <c r="G65" s="5"/>
      <c r="H65" s="5"/>
    </row>
    <row r="66" spans="1:8" ht="13.5" customHeight="1">
      <c r="A66" s="287">
        <v>40573</v>
      </c>
      <c r="B66" s="289">
        <v>3200</v>
      </c>
      <c r="C66" s="98" t="s">
        <v>223</v>
      </c>
      <c r="D66" s="431" t="s">
        <v>234</v>
      </c>
      <c r="E66" s="14">
        <v>7.86</v>
      </c>
      <c r="F66" s="79"/>
      <c r="G66" s="5"/>
      <c r="H66" s="5"/>
    </row>
    <row r="67" spans="1:8" ht="13.5" customHeight="1">
      <c r="A67" s="287">
        <v>40573</v>
      </c>
      <c r="B67" s="289">
        <v>3200</v>
      </c>
      <c r="C67" s="98" t="s">
        <v>223</v>
      </c>
      <c r="D67" s="431" t="s">
        <v>233</v>
      </c>
      <c r="E67" s="14">
        <v>11.62</v>
      </c>
      <c r="F67" s="79"/>
      <c r="G67" s="5"/>
      <c r="H67" s="5"/>
    </row>
    <row r="68" spans="1:8" ht="13.5" customHeight="1">
      <c r="A68" s="287">
        <v>40573</v>
      </c>
      <c r="B68" s="289">
        <v>3200</v>
      </c>
      <c r="C68" s="98" t="s">
        <v>223</v>
      </c>
      <c r="D68" s="431" t="s">
        <v>235</v>
      </c>
      <c r="E68" s="14">
        <v>8.2</v>
      </c>
      <c r="F68" s="79"/>
      <c r="G68" s="5"/>
      <c r="H68" s="5"/>
    </row>
    <row r="69" spans="1:8" ht="13.5" customHeight="1">
      <c r="A69" s="36">
        <v>40967</v>
      </c>
      <c r="B69" s="17">
        <v>3200</v>
      </c>
      <c r="C69" s="17" t="s">
        <v>238</v>
      </c>
      <c r="D69" s="279" t="s">
        <v>260</v>
      </c>
      <c r="E69" s="14">
        <v>206.6</v>
      </c>
      <c r="F69" s="79"/>
      <c r="G69" s="5"/>
      <c r="H69" s="5"/>
    </row>
    <row r="70" spans="1:8" ht="13.5" customHeight="1">
      <c r="A70" s="36">
        <v>40967</v>
      </c>
      <c r="B70" s="17">
        <v>3200</v>
      </c>
      <c r="C70" s="17" t="s">
        <v>238</v>
      </c>
      <c r="D70" s="279" t="s">
        <v>261</v>
      </c>
      <c r="E70" s="14">
        <v>92.18</v>
      </c>
      <c r="F70" s="79"/>
      <c r="G70" s="5"/>
      <c r="H70" s="5"/>
    </row>
    <row r="71" spans="1:8" ht="13.5" customHeight="1">
      <c r="A71" s="36">
        <v>40967</v>
      </c>
      <c r="B71" s="17">
        <v>3200</v>
      </c>
      <c r="C71" s="17" t="s">
        <v>238</v>
      </c>
      <c r="D71" s="279" t="s">
        <v>262</v>
      </c>
      <c r="E71" s="14">
        <v>35.08</v>
      </c>
      <c r="F71" s="79"/>
      <c r="G71" s="5"/>
      <c r="H71" s="5"/>
    </row>
    <row r="72" spans="1:8" ht="13.5" customHeight="1">
      <c r="A72" s="36">
        <v>40967</v>
      </c>
      <c r="B72" s="17">
        <v>3200</v>
      </c>
      <c r="C72" s="17" t="s">
        <v>238</v>
      </c>
      <c r="D72" s="279" t="s">
        <v>263</v>
      </c>
      <c r="E72" s="14">
        <v>60.73</v>
      </c>
      <c r="F72" s="79"/>
      <c r="G72" s="5"/>
      <c r="H72" s="5"/>
    </row>
    <row r="73" spans="1:8" ht="13.5" customHeight="1">
      <c r="A73" s="291">
        <v>40998</v>
      </c>
      <c r="B73" s="292">
        <v>3200</v>
      </c>
      <c r="C73" s="98" t="s">
        <v>264</v>
      </c>
      <c r="D73" s="279" t="s">
        <v>265</v>
      </c>
      <c r="E73" s="14">
        <v>103.31</v>
      </c>
      <c r="F73" s="79"/>
      <c r="G73" s="5"/>
      <c r="H73" s="5"/>
    </row>
    <row r="74" spans="1:8" ht="13.5" customHeight="1">
      <c r="A74" s="291">
        <v>40998</v>
      </c>
      <c r="B74" s="292">
        <v>3200</v>
      </c>
      <c r="C74" s="98" t="s">
        <v>264</v>
      </c>
      <c r="D74" s="279" t="s">
        <v>266</v>
      </c>
      <c r="E74" s="14">
        <v>46.07</v>
      </c>
      <c r="F74" s="79"/>
      <c r="G74" s="5"/>
      <c r="H74" s="5"/>
    </row>
    <row r="75" spans="1:8" ht="13.5" customHeight="1">
      <c r="A75" s="291">
        <v>40998</v>
      </c>
      <c r="B75" s="292">
        <v>3200</v>
      </c>
      <c r="C75" s="98" t="s">
        <v>264</v>
      </c>
      <c r="D75" s="279" t="s">
        <v>267</v>
      </c>
      <c r="E75" s="14">
        <v>17.77</v>
      </c>
      <c r="F75" s="79"/>
      <c r="G75" s="5"/>
      <c r="H75" s="5"/>
    </row>
    <row r="76" spans="1:8" ht="13.5" customHeight="1">
      <c r="A76" s="291">
        <v>40998</v>
      </c>
      <c r="B76" s="292">
        <v>3200</v>
      </c>
      <c r="C76" s="98" t="s">
        <v>264</v>
      </c>
      <c r="D76" s="279" t="s">
        <v>268</v>
      </c>
      <c r="E76" s="14">
        <v>30.39</v>
      </c>
      <c r="F76" s="294"/>
      <c r="G76" s="5"/>
      <c r="H76" s="5"/>
    </row>
    <row r="77" spans="1:8" ht="13.5" customHeight="1">
      <c r="A77" s="277">
        <v>40998</v>
      </c>
      <c r="B77" s="274">
        <v>3200</v>
      </c>
      <c r="C77" s="98" t="s">
        <v>287</v>
      </c>
      <c r="D77" s="429" t="s">
        <v>280</v>
      </c>
      <c r="E77" s="14">
        <v>16.41</v>
      </c>
      <c r="F77" s="294"/>
      <c r="G77" s="5"/>
      <c r="H77" s="5"/>
    </row>
    <row r="78" spans="1:8" ht="13.5" customHeight="1">
      <c r="A78" s="277">
        <v>40998</v>
      </c>
      <c r="B78" s="274">
        <v>3200</v>
      </c>
      <c r="C78" s="98" t="s">
        <v>287</v>
      </c>
      <c r="D78" s="429" t="s">
        <v>281</v>
      </c>
      <c r="E78" s="14">
        <v>13.68</v>
      </c>
      <c r="F78" s="294"/>
      <c r="G78" s="5"/>
      <c r="H78" s="5"/>
    </row>
    <row r="79" spans="1:8" ht="13.5" customHeight="1">
      <c r="A79" s="277">
        <v>40998</v>
      </c>
      <c r="B79" s="274">
        <v>3200</v>
      </c>
      <c r="C79" s="98" t="s">
        <v>287</v>
      </c>
      <c r="D79" s="429" t="s">
        <v>282</v>
      </c>
      <c r="E79" s="14">
        <v>17.76</v>
      </c>
      <c r="F79" s="294"/>
      <c r="G79" s="5"/>
      <c r="H79" s="5"/>
    </row>
    <row r="80" spans="1:8" ht="13.5" customHeight="1">
      <c r="A80" s="277">
        <v>40998</v>
      </c>
      <c r="B80" s="274">
        <v>3200</v>
      </c>
      <c r="C80" s="98" t="s">
        <v>287</v>
      </c>
      <c r="D80" s="429" t="s">
        <v>283</v>
      </c>
      <c r="E80" s="14">
        <v>16.41</v>
      </c>
      <c r="F80" s="294"/>
      <c r="G80" s="5"/>
      <c r="H80" s="5"/>
    </row>
    <row r="81" spans="1:8" ht="13.5" customHeight="1">
      <c r="A81" s="285">
        <v>41029</v>
      </c>
      <c r="B81" s="286">
        <v>3200</v>
      </c>
      <c r="C81" s="98" t="s">
        <v>329</v>
      </c>
      <c r="D81" s="430" t="s">
        <v>342</v>
      </c>
      <c r="E81" s="14">
        <v>8.21</v>
      </c>
      <c r="F81" s="294"/>
      <c r="G81" s="5"/>
      <c r="H81" s="5"/>
    </row>
    <row r="82" spans="1:8" ht="13.5" customHeight="1">
      <c r="A82" s="285">
        <v>41029</v>
      </c>
      <c r="B82" s="289">
        <v>3200</v>
      </c>
      <c r="C82" s="98" t="s">
        <v>329</v>
      </c>
      <c r="D82" s="431" t="s">
        <v>343</v>
      </c>
      <c r="E82" s="14">
        <v>4.1</v>
      </c>
      <c r="F82" s="294"/>
      <c r="G82" s="5"/>
      <c r="H82" s="5"/>
    </row>
    <row r="83" spans="1:8" ht="13.5" customHeight="1">
      <c r="A83" s="285">
        <v>41029</v>
      </c>
      <c r="B83" s="289">
        <v>3200</v>
      </c>
      <c r="C83" s="98" t="s">
        <v>329</v>
      </c>
      <c r="D83" s="431" t="s">
        <v>344</v>
      </c>
      <c r="E83" s="14">
        <v>6.84</v>
      </c>
      <c r="F83" s="294"/>
      <c r="G83" s="5"/>
      <c r="H83" s="5"/>
    </row>
    <row r="84" spans="1:8" ht="13.5" customHeight="1">
      <c r="A84" s="285">
        <v>41029</v>
      </c>
      <c r="B84" s="289">
        <v>3200</v>
      </c>
      <c r="C84" s="98" t="s">
        <v>329</v>
      </c>
      <c r="D84" s="431" t="s">
        <v>345</v>
      </c>
      <c r="E84" s="14">
        <v>6.84</v>
      </c>
      <c r="F84" s="294"/>
      <c r="G84" s="5"/>
      <c r="H84" s="5"/>
    </row>
    <row r="85" spans="1:8" ht="13.5" customHeight="1">
      <c r="A85" s="277">
        <v>41089</v>
      </c>
      <c r="B85" s="340">
        <v>3200</v>
      </c>
      <c r="C85" s="98" t="s">
        <v>425</v>
      </c>
      <c r="D85" s="279" t="s">
        <v>588</v>
      </c>
      <c r="E85" s="14">
        <v>54.7</v>
      </c>
      <c r="F85" s="294"/>
      <c r="G85" s="5"/>
      <c r="H85" s="5"/>
    </row>
    <row r="86" spans="1:8" ht="13.5" customHeight="1">
      <c r="A86" s="36"/>
      <c r="B86" s="17"/>
      <c r="C86" s="17"/>
      <c r="D86" s="17"/>
      <c r="E86" s="14"/>
      <c r="F86" s="296"/>
      <c r="G86" s="296"/>
      <c r="H86" s="309">
        <v>600</v>
      </c>
    </row>
    <row r="87" spans="1:8" ht="13.5" customHeight="1">
      <c r="A87" s="291"/>
      <c r="B87" s="292"/>
      <c r="C87" s="98"/>
      <c r="D87" s="156"/>
      <c r="E87" s="172"/>
      <c r="F87" s="294"/>
      <c r="G87" s="5"/>
      <c r="H87" s="5"/>
    </row>
    <row r="88" spans="1:8" ht="13.5" customHeight="1">
      <c r="A88" s="284"/>
      <c r="B88" s="17"/>
      <c r="C88" s="17"/>
      <c r="D88" s="320"/>
      <c r="E88" s="309"/>
      <c r="F88" s="321"/>
      <c r="G88" s="5"/>
      <c r="H88" s="5"/>
    </row>
    <row r="89" spans="1:8" ht="13.5" customHeight="1">
      <c r="A89" s="34" t="s">
        <v>11</v>
      </c>
      <c r="B89" s="107">
        <v>4000</v>
      </c>
      <c r="C89" s="11"/>
      <c r="D89" s="11" t="s">
        <v>7</v>
      </c>
      <c r="E89" s="106">
        <v>5000</v>
      </c>
      <c r="F89" s="35">
        <f>SUM(E90:E96)</f>
        <v>7725.03</v>
      </c>
      <c r="G89" s="5"/>
      <c r="H89" s="5"/>
    </row>
    <row r="90" spans="1:8" ht="13.5" customHeight="1">
      <c r="A90" s="282">
        <v>40890</v>
      </c>
      <c r="B90" s="283">
        <v>4010</v>
      </c>
      <c r="C90" s="281" t="s">
        <v>171</v>
      </c>
      <c r="D90" s="238" t="s">
        <v>237</v>
      </c>
      <c r="E90" s="238">
        <v>516.78</v>
      </c>
      <c r="F90" s="82"/>
      <c r="G90" s="5"/>
      <c r="H90" s="5"/>
    </row>
    <row r="91" spans="1:8" ht="13.5" customHeight="1">
      <c r="A91" s="290">
        <v>40918</v>
      </c>
      <c r="B91" s="283">
        <v>4010</v>
      </c>
      <c r="C91" s="281" t="s">
        <v>236</v>
      </c>
      <c r="D91" s="238" t="s">
        <v>237</v>
      </c>
      <c r="E91" s="238">
        <v>552.02</v>
      </c>
      <c r="F91" s="82"/>
      <c r="G91" s="5"/>
      <c r="H91" s="5"/>
    </row>
    <row r="92" spans="1:8" ht="13.5" customHeight="1">
      <c r="A92" s="36">
        <v>41089</v>
      </c>
      <c r="B92" s="17">
        <v>4010</v>
      </c>
      <c r="C92" s="17" t="s">
        <v>586</v>
      </c>
      <c r="D92" s="279" t="s">
        <v>172</v>
      </c>
      <c r="E92" s="14">
        <v>217.5</v>
      </c>
      <c r="F92" s="82"/>
      <c r="G92" s="5"/>
      <c r="H92" s="5"/>
    </row>
    <row r="93" spans="1:8" ht="13.5" customHeight="1">
      <c r="A93" s="36">
        <v>41089</v>
      </c>
      <c r="B93" s="17">
        <v>4025</v>
      </c>
      <c r="C93" s="17" t="s">
        <v>587</v>
      </c>
      <c r="D93" s="279" t="s">
        <v>579</v>
      </c>
      <c r="E93" s="14">
        <v>6438.73</v>
      </c>
      <c r="F93" s="82"/>
      <c r="G93" s="5"/>
      <c r="H93" s="5"/>
    </row>
    <row r="94" spans="1:8" ht="13.5" customHeight="1">
      <c r="A94" s="343"/>
      <c r="B94" s="296"/>
      <c r="C94" s="296"/>
      <c r="D94" s="296"/>
      <c r="E94" s="328"/>
      <c r="F94" s="82"/>
      <c r="G94" s="5"/>
      <c r="H94" s="5"/>
    </row>
    <row r="95" spans="1:6" s="157" customFormat="1" ht="13.5" customHeight="1">
      <c r="A95" s="36"/>
      <c r="B95" s="17"/>
      <c r="C95" s="17"/>
      <c r="D95" s="17"/>
      <c r="E95" s="175"/>
      <c r="F95" s="174"/>
    </row>
    <row r="96" spans="1:6" s="157" customFormat="1" ht="13.5" customHeight="1">
      <c r="A96" s="36"/>
      <c r="B96" s="17"/>
      <c r="C96" s="17"/>
      <c r="D96" s="17"/>
      <c r="E96" s="175"/>
      <c r="F96" s="174"/>
    </row>
    <row r="97" spans="1:6" s="157" customFormat="1" ht="13.5" customHeight="1">
      <c r="A97" s="171"/>
      <c r="B97" s="156"/>
      <c r="C97" s="156"/>
      <c r="D97" s="156"/>
      <c r="E97" s="176"/>
      <c r="F97" s="174"/>
    </row>
    <row r="98" spans="1:8" ht="13.5" customHeight="1">
      <c r="A98" s="43" t="s">
        <v>11</v>
      </c>
      <c r="B98" s="148">
        <v>5000</v>
      </c>
      <c r="C98" s="11"/>
      <c r="D98" s="11" t="s">
        <v>8</v>
      </c>
      <c r="E98" s="147">
        <v>6000</v>
      </c>
      <c r="F98" s="44">
        <f>SUM(E99:E108)</f>
        <v>5093.34</v>
      </c>
      <c r="G98" s="5"/>
      <c r="H98" s="5"/>
    </row>
    <row r="99" spans="1:8" ht="13.5" customHeight="1">
      <c r="A99" s="36">
        <v>40747</v>
      </c>
      <c r="B99" s="17">
        <v>5030</v>
      </c>
      <c r="C99" s="237" t="s">
        <v>86</v>
      </c>
      <c r="D99" s="236" t="s">
        <v>151</v>
      </c>
      <c r="E99" s="80">
        <v>100</v>
      </c>
      <c r="F99" s="79"/>
      <c r="G99" s="5"/>
      <c r="H99" s="5"/>
    </row>
    <row r="100" spans="1:8" ht="13.5" customHeight="1">
      <c r="A100" s="36">
        <v>40795</v>
      </c>
      <c r="B100" s="17">
        <v>5035</v>
      </c>
      <c r="C100" s="237" t="s">
        <v>91</v>
      </c>
      <c r="D100" s="236" t="s">
        <v>150</v>
      </c>
      <c r="E100" s="45">
        <v>349</v>
      </c>
      <c r="F100" s="79"/>
      <c r="G100" s="5"/>
      <c r="H100" s="5"/>
    </row>
    <row r="101" spans="1:8" ht="13.5" customHeight="1">
      <c r="A101" s="36">
        <v>40809</v>
      </c>
      <c r="B101" s="17">
        <v>5509</v>
      </c>
      <c r="C101" s="278" t="s">
        <v>92</v>
      </c>
      <c r="D101" s="279" t="s">
        <v>93</v>
      </c>
      <c r="E101" s="45">
        <v>962.58</v>
      </c>
      <c r="F101" s="79"/>
      <c r="G101" s="5"/>
      <c r="H101" s="5"/>
    </row>
    <row r="102" spans="1:8" ht="13.5" customHeight="1">
      <c r="A102" s="36">
        <v>40852</v>
      </c>
      <c r="B102" s="17">
        <v>5214</v>
      </c>
      <c r="C102" s="278" t="s">
        <v>147</v>
      </c>
      <c r="D102" s="279" t="s">
        <v>149</v>
      </c>
      <c r="E102" s="45">
        <v>177.5</v>
      </c>
      <c r="F102" s="79"/>
      <c r="G102" s="5"/>
      <c r="H102" s="5"/>
    </row>
    <row r="103" spans="1:8" ht="13.5" customHeight="1">
      <c r="A103" s="36">
        <v>40871</v>
      </c>
      <c r="B103" s="17">
        <v>5214</v>
      </c>
      <c r="C103" s="278" t="s">
        <v>146</v>
      </c>
      <c r="D103" s="279" t="s">
        <v>148</v>
      </c>
      <c r="E103" s="45">
        <v>200.34</v>
      </c>
      <c r="F103" s="79"/>
      <c r="G103" s="5"/>
      <c r="H103" s="5"/>
    </row>
    <row r="104" spans="1:8" ht="13.5" customHeight="1">
      <c r="A104" s="36">
        <v>40934</v>
      </c>
      <c r="B104" s="17">
        <v>5214</v>
      </c>
      <c r="C104" s="278" t="s">
        <v>239</v>
      </c>
      <c r="D104" s="279" t="s">
        <v>240</v>
      </c>
      <c r="E104" s="45">
        <v>380</v>
      </c>
      <c r="F104" s="79"/>
      <c r="G104" s="5"/>
      <c r="H104" s="5"/>
    </row>
    <row r="105" spans="1:8" ht="13.5" customHeight="1">
      <c r="A105" s="36">
        <v>40974</v>
      </c>
      <c r="B105" s="17">
        <v>5030</v>
      </c>
      <c r="C105" s="278" t="s">
        <v>246</v>
      </c>
      <c r="D105" s="236" t="s">
        <v>151</v>
      </c>
      <c r="E105" s="45">
        <v>140</v>
      </c>
      <c r="F105" s="79"/>
      <c r="G105" s="5"/>
      <c r="H105" s="5"/>
    </row>
    <row r="106" spans="1:8" ht="13.5" customHeight="1">
      <c r="A106" s="36">
        <v>41003</v>
      </c>
      <c r="B106" s="17">
        <v>5510</v>
      </c>
      <c r="C106" s="278" t="s">
        <v>292</v>
      </c>
      <c r="D106" s="279" t="s">
        <v>293</v>
      </c>
      <c r="E106" s="45">
        <v>1138.75</v>
      </c>
      <c r="F106" s="79"/>
      <c r="G106" s="5"/>
      <c r="H106" s="5"/>
    </row>
    <row r="107" spans="1:8" ht="13.5" customHeight="1">
      <c r="A107" s="36">
        <v>41023</v>
      </c>
      <c r="B107" s="17">
        <v>5510</v>
      </c>
      <c r="C107" s="278" t="s">
        <v>441</v>
      </c>
      <c r="D107" s="279" t="s">
        <v>440</v>
      </c>
      <c r="E107" s="45">
        <v>1165.17</v>
      </c>
      <c r="F107" s="79"/>
      <c r="G107" s="5"/>
      <c r="H107" s="5"/>
    </row>
    <row r="108" spans="1:6" s="5" customFormat="1" ht="13.5" customHeight="1">
      <c r="A108" s="206">
        <v>41086</v>
      </c>
      <c r="B108" s="47">
        <v>5214</v>
      </c>
      <c r="C108" s="341" t="s">
        <v>436</v>
      </c>
      <c r="D108" s="279" t="s">
        <v>435</v>
      </c>
      <c r="E108" s="48">
        <v>480</v>
      </c>
      <c r="F108" s="79"/>
    </row>
    <row r="109" spans="1:8" ht="13.5" customHeight="1">
      <c r="A109" s="49" t="s">
        <v>11</v>
      </c>
      <c r="B109" s="216">
        <v>6000</v>
      </c>
      <c r="C109" s="15"/>
      <c r="D109" s="15" t="s">
        <v>0</v>
      </c>
      <c r="E109" s="213">
        <v>0</v>
      </c>
      <c r="F109" s="44">
        <f>SUM(E110:E112)</f>
        <v>10869.56</v>
      </c>
      <c r="G109" s="5"/>
      <c r="H109" s="5"/>
    </row>
    <row r="110" spans="1:8" ht="13.5" customHeight="1">
      <c r="A110" s="50">
        <v>40894</v>
      </c>
      <c r="B110" s="47">
        <v>6620</v>
      </c>
      <c r="C110" s="47" t="s">
        <v>173</v>
      </c>
      <c r="D110" s="341" t="s">
        <v>172</v>
      </c>
      <c r="E110" s="51">
        <v>9995</v>
      </c>
      <c r="F110" s="79" t="s">
        <v>2</v>
      </c>
      <c r="G110" s="18" t="s">
        <v>2</v>
      </c>
      <c r="H110" s="5"/>
    </row>
    <row r="111" spans="1:8" ht="13.5" customHeight="1">
      <c r="A111" s="50">
        <v>40894</v>
      </c>
      <c r="B111" s="47">
        <v>6620</v>
      </c>
      <c r="C111" s="47" t="s">
        <v>173</v>
      </c>
      <c r="D111" s="341" t="s">
        <v>172</v>
      </c>
      <c r="E111" s="51">
        <v>874.56</v>
      </c>
      <c r="F111" s="79"/>
      <c r="G111" s="18"/>
      <c r="H111" s="5"/>
    </row>
    <row r="112" spans="1:8" s="22" customFormat="1" ht="13.5" customHeight="1" thickBot="1">
      <c r="A112" s="52"/>
      <c r="B112" s="19"/>
      <c r="C112" s="19"/>
      <c r="D112" s="19"/>
      <c r="E112" s="20"/>
      <c r="F112" s="83"/>
      <c r="G112" s="13"/>
      <c r="H112" s="13"/>
    </row>
    <row r="113" spans="1:8" ht="13.5" customHeight="1">
      <c r="A113" s="50"/>
      <c r="B113" s="47"/>
      <c r="C113" s="47"/>
      <c r="D113" s="47"/>
      <c r="E113" s="54"/>
      <c r="F113" s="33"/>
      <c r="G113" s="5"/>
      <c r="H113" s="5"/>
    </row>
    <row r="114" spans="1:8" ht="13.5" customHeight="1">
      <c r="A114" s="41"/>
      <c r="B114" s="298"/>
      <c r="C114" s="13"/>
      <c r="D114" s="47"/>
      <c r="E114" s="68">
        <f>SUM(E4+E16+E48+E89+E98+E109)</f>
        <v>28300</v>
      </c>
      <c r="F114" s="33"/>
      <c r="G114" s="5"/>
      <c r="H114" s="5"/>
    </row>
    <row r="115" spans="1:8" ht="13.5" customHeight="1">
      <c r="A115" s="41"/>
      <c r="B115" s="298"/>
      <c r="C115" s="13"/>
      <c r="D115" s="85" t="s">
        <v>18</v>
      </c>
      <c r="E115" s="87"/>
      <c r="F115" s="33"/>
      <c r="G115" s="5"/>
      <c r="H115" s="5"/>
    </row>
    <row r="116" spans="1:8" ht="13.5" customHeight="1">
      <c r="A116" s="299"/>
      <c r="B116" s="298"/>
      <c r="C116" s="13"/>
      <c r="D116" s="86"/>
      <c r="E116" s="68">
        <f>SUM(F109+F98+F89+F48+F16+F4)</f>
        <v>39160.41</v>
      </c>
      <c r="F116" s="33" t="s">
        <v>2</v>
      </c>
      <c r="G116" s="5"/>
      <c r="H116" s="5"/>
    </row>
    <row r="117" spans="1:8" ht="13.5" customHeight="1">
      <c r="A117" s="301"/>
      <c r="B117" s="302"/>
      <c r="C117" s="13"/>
      <c r="D117" s="85" t="s">
        <v>50</v>
      </c>
      <c r="E117" s="87"/>
      <c r="F117" s="33"/>
      <c r="G117" s="5"/>
      <c r="H117" s="5"/>
    </row>
    <row r="118" spans="1:8" ht="13.5" customHeight="1">
      <c r="A118" s="299"/>
      <c r="B118" s="300"/>
      <c r="C118" s="13"/>
      <c r="D118" s="86"/>
      <c r="E118" s="88">
        <f>SUM(E114-E116)</f>
        <v>-10860.410000000003</v>
      </c>
      <c r="F118" s="33"/>
      <c r="G118" s="5"/>
      <c r="H118" s="5"/>
    </row>
    <row r="119" spans="1:8" ht="13.5" customHeight="1">
      <c r="A119" s="41"/>
      <c r="B119" s="13"/>
      <c r="C119" s="13"/>
      <c r="D119" s="85" t="s">
        <v>51</v>
      </c>
      <c r="E119" s="68"/>
      <c r="F119" s="33"/>
      <c r="G119" s="5"/>
      <c r="H119" s="5"/>
    </row>
    <row r="120" spans="1:8" ht="13.5" customHeight="1">
      <c r="A120" s="432"/>
      <c r="B120" s="433"/>
      <c r="C120" s="243"/>
      <c r="D120" s="434" t="s">
        <v>31</v>
      </c>
      <c r="E120" s="435">
        <f>SUM(E116/E114)</f>
        <v>1.3837600706713782</v>
      </c>
      <c r="F120" s="436"/>
      <c r="G120" s="5"/>
      <c r="H120" s="5"/>
    </row>
  </sheetData>
  <sheetProtection/>
  <printOptions gridLines="1" horizontalCentered="1"/>
  <pageMargins left="0.75" right="0.75" top="1.25" bottom="1" header="0.5" footer="0.5"/>
  <pageSetup orientation="portrait" scale="65"/>
  <headerFooter alignWithMargins="0">
    <oddHeader>&amp;L&amp;"Helvetica,Bold"&amp;K000000FOOTHILL COLLEGE
Solvason/Eshman  &amp;C&amp;"Helvetica,Bold"&amp;12&amp;K000000PERKINS IC 2015-2016
4th Quarter Report
VETERINARY TECHNOLOGY
TOP CODE: 0102.10
INDEX: 1PC125, FO-P: 135016-141161-010210&amp;R&amp;"Helvetica,Bold"&amp;K000000SOLVASON
ESHMAN</oddHeader>
    <oddFooter>&amp;L&amp;"Helvetica,Regular"&amp;8&amp;K000000&amp;D&amp;R&amp;"Helvetica,Regular"&amp;8&amp;K000000
Workforce Development and Instiutional Advancement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31">
      <selection activeCell="B49" sqref="B49"/>
    </sheetView>
  </sheetViews>
  <sheetFormatPr defaultColWidth="11.33203125" defaultRowHeight="12.75"/>
  <cols>
    <col min="1" max="1" width="12.83203125" style="211" customWidth="1"/>
    <col min="2" max="2" width="12.83203125" style="1" customWidth="1"/>
    <col min="3" max="3" width="14" style="5" customWidth="1"/>
    <col min="4" max="4" width="37.33203125" style="1" customWidth="1"/>
    <col min="5" max="5" width="16" style="6" customWidth="1"/>
    <col min="6" max="6" width="12.66015625" style="1" customWidth="1"/>
    <col min="7" max="16384" width="11.33203125" style="1" customWidth="1"/>
  </cols>
  <sheetData>
    <row r="1" spans="1:6" ht="13.5" customHeight="1">
      <c r="A1" s="198"/>
      <c r="B1" s="25"/>
      <c r="C1" s="26"/>
      <c r="D1" s="25"/>
      <c r="E1" s="27"/>
      <c r="F1" s="28"/>
    </row>
    <row r="2" spans="1:6" s="9" customFormat="1" ht="13.5" customHeight="1" thickBot="1">
      <c r="A2" s="199" t="s">
        <v>11</v>
      </c>
      <c r="B2" s="8" t="s">
        <v>19</v>
      </c>
      <c r="C2" s="7" t="s">
        <v>23</v>
      </c>
      <c r="D2" s="7" t="s">
        <v>13</v>
      </c>
      <c r="E2" s="7" t="s">
        <v>14</v>
      </c>
      <c r="F2" s="30" t="s">
        <v>29</v>
      </c>
    </row>
    <row r="3" spans="1:8" ht="13.5" customHeight="1">
      <c r="A3" s="200"/>
      <c r="B3" s="13"/>
      <c r="C3" s="13"/>
      <c r="D3" s="13"/>
      <c r="E3" s="32"/>
      <c r="F3" s="33"/>
      <c r="G3" s="5"/>
      <c r="H3" s="5"/>
    </row>
    <row r="4" spans="1:8" ht="13.5" customHeight="1">
      <c r="A4" s="201" t="s">
        <v>11</v>
      </c>
      <c r="B4" s="11">
        <v>1000</v>
      </c>
      <c r="C4" s="11"/>
      <c r="D4" s="11" t="s">
        <v>1</v>
      </c>
      <c r="E4" s="12">
        <v>0</v>
      </c>
      <c r="F4" s="77">
        <f>SUM(E5:E7)</f>
        <v>0</v>
      </c>
      <c r="G4" s="5"/>
      <c r="H4" s="5"/>
    </row>
    <row r="5" spans="1:8" ht="13.5" customHeight="1">
      <c r="A5" s="202"/>
      <c r="B5" s="17"/>
      <c r="C5" s="17"/>
      <c r="D5" s="17"/>
      <c r="E5" s="14"/>
      <c r="F5" s="78" t="s">
        <v>2</v>
      </c>
      <c r="G5" s="5"/>
      <c r="H5" s="5"/>
    </row>
    <row r="6" spans="1:8" ht="13.5" customHeight="1">
      <c r="A6" s="203"/>
      <c r="B6" s="75"/>
      <c r="C6" s="113"/>
      <c r="D6" s="75"/>
      <c r="E6" s="40"/>
      <c r="F6" s="114"/>
      <c r="G6" s="5"/>
      <c r="H6" s="5"/>
    </row>
    <row r="7" spans="1:8" ht="13.5" customHeight="1">
      <c r="A7" s="203"/>
      <c r="B7" s="75"/>
      <c r="C7" s="75"/>
      <c r="D7" s="75"/>
      <c r="E7" s="40"/>
      <c r="F7" s="114"/>
      <c r="G7" s="5"/>
      <c r="H7" s="5"/>
    </row>
    <row r="8" spans="1:8" ht="13.5" customHeight="1">
      <c r="A8" s="204" t="s">
        <v>11</v>
      </c>
      <c r="B8" s="105">
        <v>2000</v>
      </c>
      <c r="C8" s="92"/>
      <c r="D8" s="90" t="s">
        <v>5</v>
      </c>
      <c r="E8" s="106">
        <v>16400</v>
      </c>
      <c r="F8" s="116">
        <f>SUM(E9:E24)</f>
        <v>8963</v>
      </c>
      <c r="G8" s="5"/>
      <c r="H8" s="5"/>
    </row>
    <row r="9" spans="1:6" s="5" customFormat="1" ht="13.5" customHeight="1">
      <c r="A9" s="232">
        <v>40754</v>
      </c>
      <c r="B9" s="16">
        <v>2310</v>
      </c>
      <c r="C9" s="75" t="s">
        <v>129</v>
      </c>
      <c r="D9" s="75" t="s">
        <v>116</v>
      </c>
      <c r="E9" s="80">
        <v>1312.75</v>
      </c>
      <c r="F9" s="117"/>
    </row>
    <row r="10" spans="1:6" s="5" customFormat="1" ht="13.5" customHeight="1">
      <c r="A10" s="232">
        <v>40785</v>
      </c>
      <c r="B10" s="16">
        <v>2310</v>
      </c>
      <c r="C10" s="75" t="s">
        <v>130</v>
      </c>
      <c r="D10" s="75" t="s">
        <v>117</v>
      </c>
      <c r="E10" s="80">
        <v>280.25</v>
      </c>
      <c r="F10" s="117"/>
    </row>
    <row r="11" spans="1:6" s="5" customFormat="1" ht="13.5" customHeight="1">
      <c r="A11" s="203">
        <v>40815</v>
      </c>
      <c r="B11" s="16">
        <v>2310</v>
      </c>
      <c r="C11" s="16" t="s">
        <v>128</v>
      </c>
      <c r="D11" s="75" t="s">
        <v>118</v>
      </c>
      <c r="E11" s="40">
        <v>560.5</v>
      </c>
      <c r="F11" s="114"/>
    </row>
    <row r="12" spans="1:6" s="5" customFormat="1" ht="13.5" customHeight="1">
      <c r="A12" s="203">
        <v>40846</v>
      </c>
      <c r="B12" s="75">
        <v>2310</v>
      </c>
      <c r="C12" s="16" t="s">
        <v>133</v>
      </c>
      <c r="D12" s="75" t="s">
        <v>132</v>
      </c>
      <c r="E12" s="40">
        <v>1165.25</v>
      </c>
      <c r="F12" s="114"/>
    </row>
    <row r="13" spans="1:6" s="5" customFormat="1" ht="13.5" customHeight="1">
      <c r="A13" s="203">
        <v>40876</v>
      </c>
      <c r="B13" s="75">
        <v>2310</v>
      </c>
      <c r="C13" s="16" t="s">
        <v>174</v>
      </c>
      <c r="D13" s="75" t="s">
        <v>175</v>
      </c>
      <c r="E13" s="40">
        <v>1121</v>
      </c>
      <c r="F13" s="114"/>
    </row>
    <row r="14" spans="1:6" s="5" customFormat="1" ht="13.5" customHeight="1">
      <c r="A14" s="203">
        <v>40907</v>
      </c>
      <c r="B14" s="75">
        <v>2310</v>
      </c>
      <c r="C14" s="16" t="s">
        <v>217</v>
      </c>
      <c r="D14" s="75" t="s">
        <v>206</v>
      </c>
      <c r="E14" s="40">
        <v>560.5</v>
      </c>
      <c r="F14" s="114"/>
    </row>
    <row r="15" spans="1:6" s="5" customFormat="1" ht="13.5" customHeight="1">
      <c r="A15" s="203">
        <v>37406</v>
      </c>
      <c r="B15" s="75">
        <v>2310</v>
      </c>
      <c r="C15" s="16" t="s">
        <v>374</v>
      </c>
      <c r="D15" s="75" t="s">
        <v>402</v>
      </c>
      <c r="E15" s="40">
        <v>392</v>
      </c>
      <c r="F15" s="114"/>
    </row>
    <row r="16" spans="1:6" s="5" customFormat="1" ht="13.5" customHeight="1">
      <c r="A16" s="203">
        <v>37406</v>
      </c>
      <c r="B16" s="75">
        <v>2310</v>
      </c>
      <c r="C16" s="16" t="s">
        <v>374</v>
      </c>
      <c r="D16" s="75" t="s">
        <v>403</v>
      </c>
      <c r="E16" s="40">
        <v>301</v>
      </c>
      <c r="F16" s="114"/>
    </row>
    <row r="17" spans="1:6" s="5" customFormat="1" ht="13.5" customHeight="1">
      <c r="A17" s="203">
        <v>37406</v>
      </c>
      <c r="B17" s="75">
        <v>2310</v>
      </c>
      <c r="C17" s="16" t="s">
        <v>374</v>
      </c>
      <c r="D17" s="75" t="s">
        <v>404</v>
      </c>
      <c r="E17" s="40">
        <v>777.75</v>
      </c>
      <c r="F17" s="114"/>
    </row>
    <row r="18" spans="1:6" s="5" customFormat="1" ht="13.5" customHeight="1">
      <c r="A18" s="203">
        <v>41089</v>
      </c>
      <c r="B18" s="75">
        <v>2310</v>
      </c>
      <c r="C18" s="16" t="s">
        <v>442</v>
      </c>
      <c r="D18" s="75" t="s">
        <v>443</v>
      </c>
      <c r="E18" s="40">
        <v>532</v>
      </c>
      <c r="F18" s="114"/>
    </row>
    <row r="19" spans="1:6" s="5" customFormat="1" ht="13.5" customHeight="1">
      <c r="A19" s="203">
        <v>41089</v>
      </c>
      <c r="B19" s="75">
        <v>2310</v>
      </c>
      <c r="C19" s="16" t="s">
        <v>442</v>
      </c>
      <c r="D19" s="75" t="s">
        <v>444</v>
      </c>
      <c r="E19" s="40">
        <v>532</v>
      </c>
      <c r="F19" s="114"/>
    </row>
    <row r="20" spans="1:6" s="5" customFormat="1" ht="13.5" customHeight="1">
      <c r="A20" s="203">
        <v>41089</v>
      </c>
      <c r="B20" s="75">
        <v>2310</v>
      </c>
      <c r="C20" s="16" t="s">
        <v>442</v>
      </c>
      <c r="D20" s="75" t="s">
        <v>445</v>
      </c>
      <c r="E20" s="40">
        <v>644</v>
      </c>
      <c r="F20" s="114"/>
    </row>
    <row r="21" spans="1:6" s="5" customFormat="1" ht="13.5" customHeight="1">
      <c r="A21" s="203">
        <v>41089</v>
      </c>
      <c r="B21" s="75">
        <v>2310</v>
      </c>
      <c r="C21" s="16" t="s">
        <v>442</v>
      </c>
      <c r="D21" s="75" t="s">
        <v>446</v>
      </c>
      <c r="E21" s="40">
        <v>784</v>
      </c>
      <c r="F21" s="114"/>
    </row>
    <row r="22" spans="1:6" s="5" customFormat="1" ht="13.5" customHeight="1">
      <c r="A22" s="203"/>
      <c r="B22" s="75"/>
      <c r="C22" s="16"/>
      <c r="D22" s="75"/>
      <c r="E22" s="40"/>
      <c r="F22" s="114"/>
    </row>
    <row r="23" spans="1:6" s="5" customFormat="1" ht="13.5" customHeight="1">
      <c r="A23" s="203"/>
      <c r="B23" s="75"/>
      <c r="C23" s="16"/>
      <c r="D23" s="75"/>
      <c r="E23" s="40"/>
      <c r="F23" s="114"/>
    </row>
    <row r="24" spans="1:8" ht="13.5" customHeight="1">
      <c r="A24" s="203"/>
      <c r="B24" s="75"/>
      <c r="C24" s="75"/>
      <c r="D24" s="75"/>
      <c r="E24" s="40"/>
      <c r="F24" s="114"/>
      <c r="G24" s="5"/>
      <c r="H24" s="5"/>
    </row>
    <row r="25" spans="1:8" ht="13.5" customHeight="1">
      <c r="A25" s="204" t="s">
        <v>11</v>
      </c>
      <c r="B25" s="107">
        <v>3000</v>
      </c>
      <c r="C25" s="90"/>
      <c r="D25" s="90" t="s">
        <v>6</v>
      </c>
      <c r="E25" s="106">
        <v>200</v>
      </c>
      <c r="F25" s="116">
        <f>SUM(E26:E39)</f>
        <v>239.28</v>
      </c>
      <c r="G25" s="5"/>
      <c r="H25" s="5"/>
    </row>
    <row r="26" spans="1:6" s="5" customFormat="1" ht="13.5" customHeight="1">
      <c r="A26" s="232">
        <v>40754</v>
      </c>
      <c r="B26" s="16">
        <v>3200</v>
      </c>
      <c r="C26" s="75" t="s">
        <v>129</v>
      </c>
      <c r="D26" s="75" t="s">
        <v>116</v>
      </c>
      <c r="E26" s="80">
        <v>117.62</v>
      </c>
      <c r="F26" s="117"/>
    </row>
    <row r="27" spans="1:6" s="5" customFormat="1" ht="13.5" customHeight="1">
      <c r="A27" s="232">
        <v>40785</v>
      </c>
      <c r="B27" s="16">
        <v>3200</v>
      </c>
      <c r="C27" s="75" t="s">
        <v>130</v>
      </c>
      <c r="D27" s="75" t="s">
        <v>117</v>
      </c>
      <c r="E27" s="80">
        <v>25.12</v>
      </c>
      <c r="F27" s="117"/>
    </row>
    <row r="28" spans="1:6" s="5" customFormat="1" ht="13.5" customHeight="1">
      <c r="A28" s="203">
        <v>40815</v>
      </c>
      <c r="B28" s="75">
        <v>3200</v>
      </c>
      <c r="C28" s="16" t="s">
        <v>128</v>
      </c>
      <c r="D28" s="75" t="s">
        <v>118</v>
      </c>
      <c r="E28" s="40">
        <v>7.34</v>
      </c>
      <c r="F28" s="114"/>
    </row>
    <row r="29" spans="1:6" s="5" customFormat="1" ht="13.5" customHeight="1">
      <c r="A29" s="205">
        <v>40846</v>
      </c>
      <c r="B29" s="98">
        <v>3200</v>
      </c>
      <c r="C29" s="98" t="s">
        <v>133</v>
      </c>
      <c r="D29" s="98" t="s">
        <v>132</v>
      </c>
      <c r="E29" s="40">
        <v>15.26</v>
      </c>
      <c r="F29" s="114"/>
    </row>
    <row r="30" spans="1:6" s="5" customFormat="1" ht="13.5" customHeight="1">
      <c r="A30" s="203">
        <v>40876</v>
      </c>
      <c r="B30" s="75">
        <v>3200</v>
      </c>
      <c r="C30" s="16" t="s">
        <v>174</v>
      </c>
      <c r="D30" s="75" t="s">
        <v>175</v>
      </c>
      <c r="E30" s="14">
        <v>14.69</v>
      </c>
      <c r="F30" s="79"/>
    </row>
    <row r="31" spans="1:6" s="5" customFormat="1" ht="13.5" customHeight="1">
      <c r="A31" s="203">
        <v>40907</v>
      </c>
      <c r="B31" s="75">
        <v>3200</v>
      </c>
      <c r="C31" s="16" t="s">
        <v>217</v>
      </c>
      <c r="D31" s="75" t="s">
        <v>206</v>
      </c>
      <c r="E31" s="14">
        <v>7.34</v>
      </c>
      <c r="F31" s="79"/>
    </row>
    <row r="32" spans="1:6" s="5" customFormat="1" ht="13.5" customHeight="1">
      <c r="A32" s="203">
        <v>37406</v>
      </c>
      <c r="B32" s="75">
        <v>3200</v>
      </c>
      <c r="C32" s="16" t="s">
        <v>374</v>
      </c>
      <c r="D32" s="75" t="s">
        <v>402</v>
      </c>
      <c r="E32" s="14">
        <v>5.14</v>
      </c>
      <c r="F32" s="79"/>
    </row>
    <row r="33" spans="1:6" s="5" customFormat="1" ht="13.5" customHeight="1">
      <c r="A33" s="203">
        <v>37406</v>
      </c>
      <c r="B33" s="75">
        <v>3200</v>
      </c>
      <c r="C33" s="16" t="s">
        <v>374</v>
      </c>
      <c r="D33" s="75" t="s">
        <v>403</v>
      </c>
      <c r="E33" s="14">
        <v>3.94</v>
      </c>
      <c r="F33" s="79"/>
    </row>
    <row r="34" spans="1:6" s="5" customFormat="1" ht="13.5" customHeight="1">
      <c r="A34" s="203">
        <v>37406</v>
      </c>
      <c r="B34" s="75">
        <v>3200</v>
      </c>
      <c r="C34" s="16" t="s">
        <v>374</v>
      </c>
      <c r="D34" s="75" t="s">
        <v>404</v>
      </c>
      <c r="E34" s="14">
        <v>10.18</v>
      </c>
      <c r="F34" s="79"/>
    </row>
    <row r="35" spans="1:6" s="5" customFormat="1" ht="13.5" customHeight="1">
      <c r="A35" s="203">
        <v>41089</v>
      </c>
      <c r="B35" s="75">
        <v>3200</v>
      </c>
      <c r="C35" s="16" t="s">
        <v>442</v>
      </c>
      <c r="D35" s="75" t="s">
        <v>443</v>
      </c>
      <c r="E35" s="14">
        <v>6.97</v>
      </c>
      <c r="F35" s="79"/>
    </row>
    <row r="36" spans="1:8" ht="13.5" customHeight="1">
      <c r="A36" s="203">
        <v>41089</v>
      </c>
      <c r="B36" s="75">
        <v>3200</v>
      </c>
      <c r="C36" s="16" t="s">
        <v>442</v>
      </c>
      <c r="D36" s="75" t="s">
        <v>444</v>
      </c>
      <c r="E36" s="143">
        <v>6.97</v>
      </c>
      <c r="F36" s="79"/>
      <c r="G36" s="5"/>
      <c r="H36" s="5"/>
    </row>
    <row r="37" spans="1:8" ht="13.5" customHeight="1">
      <c r="A37" s="203">
        <v>41089</v>
      </c>
      <c r="B37" s="75">
        <v>3200</v>
      </c>
      <c r="C37" s="16" t="s">
        <v>442</v>
      </c>
      <c r="D37" s="75" t="s">
        <v>445</v>
      </c>
      <c r="E37" s="143">
        <v>8.44</v>
      </c>
      <c r="F37" s="79"/>
      <c r="G37" s="5"/>
      <c r="H37" s="5"/>
    </row>
    <row r="38" spans="1:8" ht="13.5" customHeight="1">
      <c r="A38" s="203">
        <v>41089</v>
      </c>
      <c r="B38" s="75">
        <v>3200</v>
      </c>
      <c r="C38" s="16" t="s">
        <v>442</v>
      </c>
      <c r="D38" s="75" t="s">
        <v>447</v>
      </c>
      <c r="E38" s="143">
        <v>10.27</v>
      </c>
      <c r="F38" s="79"/>
      <c r="G38" s="5"/>
      <c r="H38" s="5"/>
    </row>
    <row r="39" spans="1:8" ht="13.5" customHeight="1">
      <c r="A39" s="205"/>
      <c r="B39" s="98"/>
      <c r="C39" s="98"/>
      <c r="D39" s="98"/>
      <c r="E39" s="143"/>
      <c r="F39" s="79"/>
      <c r="G39" s="5"/>
      <c r="H39" s="5"/>
    </row>
    <row r="40" spans="1:8" ht="13.5" customHeight="1">
      <c r="A40" s="201" t="s">
        <v>11</v>
      </c>
      <c r="B40" s="214">
        <v>4000</v>
      </c>
      <c r="C40" s="11"/>
      <c r="D40" s="11" t="s">
        <v>7</v>
      </c>
      <c r="E40" s="213">
        <v>0</v>
      </c>
      <c r="F40" s="77">
        <f>SUM(E41:E44)</f>
        <v>0</v>
      </c>
      <c r="G40" s="5"/>
      <c r="H40" s="5"/>
    </row>
    <row r="41" spans="1:8" ht="13.5" customHeight="1">
      <c r="A41" s="202" t="s">
        <v>2</v>
      </c>
      <c r="B41" s="17"/>
      <c r="C41" s="17"/>
      <c r="D41" s="296"/>
      <c r="E41" s="304"/>
      <c r="F41" s="82"/>
      <c r="G41" s="5"/>
      <c r="H41" s="5"/>
    </row>
    <row r="42" spans="1:8" ht="13.5" customHeight="1">
      <c r="A42" s="202"/>
      <c r="B42" s="17"/>
      <c r="C42" s="17"/>
      <c r="D42" s="17"/>
      <c r="E42" s="309"/>
      <c r="F42" s="82"/>
      <c r="G42" s="5"/>
      <c r="H42" s="5"/>
    </row>
    <row r="43" spans="1:8" ht="13.5" customHeight="1">
      <c r="A43" s="202"/>
      <c r="B43" s="17"/>
      <c r="C43" s="17"/>
      <c r="D43" s="17"/>
      <c r="E43" s="14"/>
      <c r="F43" s="79"/>
      <c r="G43" s="5"/>
      <c r="H43" s="5"/>
    </row>
    <row r="44" spans="1:8" ht="13.5" customHeight="1">
      <c r="A44" s="202"/>
      <c r="B44" s="17"/>
      <c r="C44" s="17"/>
      <c r="D44" s="17"/>
      <c r="E44" s="14"/>
      <c r="F44" s="79"/>
      <c r="G44" s="5"/>
      <c r="H44" s="5"/>
    </row>
    <row r="45" spans="1:8" ht="13.5" customHeight="1">
      <c r="A45" s="201" t="s">
        <v>11</v>
      </c>
      <c r="B45" s="11">
        <v>5000</v>
      </c>
      <c r="C45" s="11"/>
      <c r="D45" s="11" t="s">
        <v>8</v>
      </c>
      <c r="E45" s="12">
        <v>0</v>
      </c>
      <c r="F45" s="77">
        <f>SUM(E46:E52)</f>
        <v>0</v>
      </c>
      <c r="G45" s="5"/>
      <c r="H45" s="5"/>
    </row>
    <row r="46" spans="1:8" ht="13.5" customHeight="1">
      <c r="A46" s="202">
        <v>40747</v>
      </c>
      <c r="B46" s="17">
        <v>5030</v>
      </c>
      <c r="C46" s="38" t="s">
        <v>86</v>
      </c>
      <c r="D46" s="17" t="s">
        <v>87</v>
      </c>
      <c r="E46" s="45">
        <v>41.66</v>
      </c>
      <c r="F46" s="79" t="s">
        <v>2</v>
      </c>
      <c r="G46" s="5"/>
      <c r="H46" s="5"/>
    </row>
    <row r="47" spans="1:8" ht="13.5" customHeight="1">
      <c r="A47" s="202">
        <v>40907</v>
      </c>
      <c r="B47" s="17">
        <v>5030</v>
      </c>
      <c r="C47" s="38" t="s">
        <v>216</v>
      </c>
      <c r="D47" s="17" t="s">
        <v>215</v>
      </c>
      <c r="E47" s="45">
        <v>-41.66</v>
      </c>
      <c r="F47" s="79"/>
      <c r="G47" s="5"/>
      <c r="H47" s="5"/>
    </row>
    <row r="48" spans="1:8" ht="13.5" customHeight="1">
      <c r="A48" s="316"/>
      <c r="B48" s="156"/>
      <c r="C48" s="197"/>
      <c r="D48" s="156"/>
      <c r="E48" s="304"/>
      <c r="F48" s="79"/>
      <c r="G48" s="5"/>
      <c r="H48" s="5"/>
    </row>
    <row r="49" spans="1:8" ht="13.5" customHeight="1">
      <c r="A49" s="316"/>
      <c r="B49" s="156"/>
      <c r="C49" s="38"/>
      <c r="D49" s="156" t="s">
        <v>593</v>
      </c>
      <c r="E49" s="297"/>
      <c r="F49" s="79"/>
      <c r="G49" s="5"/>
      <c r="H49" s="5"/>
    </row>
    <row r="50" spans="1:8" ht="13.5" customHeight="1">
      <c r="A50" s="202"/>
      <c r="B50" s="17"/>
      <c r="C50" s="38"/>
      <c r="D50" s="156"/>
      <c r="E50" s="297"/>
      <c r="F50" s="79"/>
      <c r="G50" s="5"/>
      <c r="H50" s="5"/>
    </row>
    <row r="51" spans="1:8" ht="13.5" customHeight="1">
      <c r="A51" s="202"/>
      <c r="B51" s="17"/>
      <c r="C51" s="38"/>
      <c r="D51" s="296"/>
      <c r="E51" s="297"/>
      <c r="F51" s="79"/>
      <c r="G51" s="5"/>
      <c r="H51" s="5"/>
    </row>
    <row r="52" spans="1:6" s="5" customFormat="1" ht="13.5" customHeight="1">
      <c r="A52" s="206"/>
      <c r="B52" s="47"/>
      <c r="C52" s="47"/>
      <c r="D52" s="47"/>
      <c r="E52" s="48"/>
      <c r="F52" s="79"/>
    </row>
    <row r="53" spans="1:8" ht="13.5" customHeight="1">
      <c r="A53" s="207" t="s">
        <v>11</v>
      </c>
      <c r="B53" s="15">
        <v>6000</v>
      </c>
      <c r="C53" s="15"/>
      <c r="D53" s="15" t="s">
        <v>0</v>
      </c>
      <c r="E53" s="12">
        <v>0</v>
      </c>
      <c r="F53" s="77">
        <f>SUM(E54:E56)</f>
        <v>0</v>
      </c>
      <c r="G53" s="5"/>
      <c r="H53" s="5"/>
    </row>
    <row r="54" spans="1:8" ht="13.5" customHeight="1">
      <c r="A54" s="206" t="s">
        <v>2</v>
      </c>
      <c r="B54" s="47" t="s">
        <v>2</v>
      </c>
      <c r="C54" s="47" t="s">
        <v>2</v>
      </c>
      <c r="D54" s="47" t="s">
        <v>2</v>
      </c>
      <c r="E54" s="80"/>
      <c r="F54" s="79" t="s">
        <v>2</v>
      </c>
      <c r="G54" s="18" t="s">
        <v>2</v>
      </c>
      <c r="H54" s="5"/>
    </row>
    <row r="55" spans="1:8" ht="13.5" customHeight="1">
      <c r="A55" s="206"/>
      <c r="B55" s="47"/>
      <c r="C55" s="47"/>
      <c r="D55" s="47"/>
      <c r="E55" s="51"/>
      <c r="F55" s="79"/>
      <c r="G55" s="18"/>
      <c r="H55" s="5"/>
    </row>
    <row r="56" spans="1:8" s="22" customFormat="1" ht="13.5" customHeight="1" thickBot="1">
      <c r="A56" s="208"/>
      <c r="B56" s="19"/>
      <c r="C56" s="19"/>
      <c r="D56" s="19"/>
      <c r="E56" s="20"/>
      <c r="F56" s="83"/>
      <c r="G56" s="13"/>
      <c r="H56" s="13"/>
    </row>
    <row r="57" spans="1:8" ht="13.5" customHeight="1">
      <c r="A57" s="206"/>
      <c r="B57" s="47"/>
      <c r="C57" s="47"/>
      <c r="D57" s="47"/>
      <c r="E57" s="54"/>
      <c r="F57" s="79"/>
      <c r="G57" s="5"/>
      <c r="H57" s="5"/>
    </row>
    <row r="58" spans="1:8" ht="13.5" customHeight="1">
      <c r="A58" s="200"/>
      <c r="B58" s="13"/>
      <c r="C58" s="13"/>
      <c r="D58" s="85" t="s">
        <v>18</v>
      </c>
      <c r="E58" s="68">
        <f>SUM(E4+E8+E25+E40+E45+E53)</f>
        <v>16600</v>
      </c>
      <c r="F58" s="79"/>
      <c r="G58" s="5"/>
      <c r="H58" s="5"/>
    </row>
    <row r="59" spans="1:8" ht="13.5" customHeight="1">
      <c r="A59" s="200"/>
      <c r="B59" s="13"/>
      <c r="C59" s="13"/>
      <c r="D59" s="86"/>
      <c r="E59" s="87"/>
      <c r="F59" s="79"/>
      <c r="G59" s="5"/>
      <c r="H59" s="5"/>
    </row>
    <row r="60" spans="1:8" ht="13.5" customHeight="1">
      <c r="A60" s="200"/>
      <c r="B60" s="13"/>
      <c r="C60" s="13"/>
      <c r="D60" s="85" t="s">
        <v>50</v>
      </c>
      <c r="E60" s="68">
        <f>SUM(F53+F45+F40+F25+F8+F4)</f>
        <v>9202.28</v>
      </c>
      <c r="F60" s="79" t="s">
        <v>2</v>
      </c>
      <c r="G60" s="5"/>
      <c r="H60" s="5"/>
    </row>
    <row r="61" spans="1:8" ht="13.5" customHeight="1">
      <c r="A61" s="200"/>
      <c r="B61" s="13"/>
      <c r="C61" s="13"/>
      <c r="D61" s="86"/>
      <c r="E61" s="87"/>
      <c r="F61" s="79"/>
      <c r="G61" s="5"/>
      <c r="H61" s="5"/>
    </row>
    <row r="62" spans="1:8" ht="13.5" customHeight="1">
      <c r="A62" s="200"/>
      <c r="B62" s="13"/>
      <c r="C62" s="13"/>
      <c r="D62" s="85" t="s">
        <v>51</v>
      </c>
      <c r="E62" s="88">
        <f>SUM(E58-E60)</f>
        <v>7397.719999999999</v>
      </c>
      <c r="F62" s="79"/>
      <c r="G62" s="5"/>
      <c r="H62" s="5"/>
    </row>
    <row r="63" spans="1:8" ht="13.5" customHeight="1">
      <c r="A63" s="200"/>
      <c r="B63" s="13"/>
      <c r="C63" s="13"/>
      <c r="D63" s="85"/>
      <c r="E63" s="68"/>
      <c r="F63" s="79"/>
      <c r="G63" s="5"/>
      <c r="H63" s="5"/>
    </row>
    <row r="64" spans="1:8" ht="13.5" customHeight="1">
      <c r="A64" s="200"/>
      <c r="B64" s="13"/>
      <c r="C64" s="13"/>
      <c r="D64" s="85" t="s">
        <v>31</v>
      </c>
      <c r="E64" s="89">
        <f>SUM(E60/E58)</f>
        <v>0.5543542168674699</v>
      </c>
      <c r="F64" s="79"/>
      <c r="G64" s="5"/>
      <c r="H64" s="5"/>
    </row>
    <row r="65" spans="1:8" ht="13.5" customHeight="1" thickBot="1">
      <c r="A65" s="209"/>
      <c r="B65" s="21"/>
      <c r="C65" s="21"/>
      <c r="D65" s="21"/>
      <c r="E65" s="56"/>
      <c r="F65" s="83"/>
      <c r="G65" s="5"/>
      <c r="H65" s="5"/>
    </row>
    <row r="66" spans="1:8" ht="13.5" customHeight="1">
      <c r="A66" s="210"/>
      <c r="B66" s="5"/>
      <c r="D66" s="5"/>
      <c r="E66" s="10"/>
      <c r="F66" s="5"/>
      <c r="G66" s="5"/>
      <c r="H66" s="5"/>
    </row>
  </sheetData>
  <sheetProtection/>
  <printOptions gridLines="1" horizontalCentered="1"/>
  <pageMargins left="0.75" right="0.75" top="1.25" bottom="1" header="0.5" footer="0.5"/>
  <pageSetup fitToHeight="1" fitToWidth="1" orientation="portrait" scale="70"/>
  <headerFooter alignWithMargins="0">
    <oddHeader>&amp;L&amp;"Helvetica,Bold"&amp;K000000FOOTHILL COLLEGE&amp;C&amp;"Helvetica,Bold"&amp;12&amp;K000000PERKINS IC 2015-2016
4th Quarter Report
ACCOUNTING
TOP: 0502.03
INDEX: 1PC112, FO-P: 135016-121011-050200
&amp;R&amp;"Helvetica,Bold"&amp;K000000HUEG/ONG
NAVA</oddHeader>
    <oddFooter>&amp;L&amp;"Helvetica,Regular"&amp;8&amp;K000000&amp;D&amp;R&amp;"Helvetica,Regular"&amp;8&amp;K000000
Workforce Development and Instiutional Advancement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6">
      <selection activeCell="F31" sqref="F31"/>
    </sheetView>
  </sheetViews>
  <sheetFormatPr defaultColWidth="11.33203125" defaultRowHeight="12.75"/>
  <cols>
    <col min="1" max="2" width="12.83203125" style="1" customWidth="1"/>
    <col min="3" max="3" width="14" style="5" customWidth="1"/>
    <col min="4" max="4" width="37.33203125" style="1" customWidth="1"/>
    <col min="5" max="5" width="16" style="6" customWidth="1"/>
    <col min="6" max="6" width="12.66015625" style="1" customWidth="1"/>
    <col min="7" max="16384" width="11.33203125" style="1" customWidth="1"/>
  </cols>
  <sheetData>
    <row r="1" spans="1:6" ht="13.5" customHeight="1">
      <c r="A1" s="24"/>
      <c r="B1" s="25"/>
      <c r="C1" s="26"/>
      <c r="D1" s="25"/>
      <c r="E1" s="27"/>
      <c r="F1" s="28"/>
    </row>
    <row r="2" spans="1:6" s="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</row>
    <row r="3" spans="1:8" ht="13.5" customHeight="1">
      <c r="A3" s="31"/>
      <c r="B3" s="13"/>
      <c r="C3" s="13"/>
      <c r="D3" s="13"/>
      <c r="E3" s="32"/>
      <c r="F3" s="33"/>
      <c r="G3" s="5"/>
      <c r="H3" s="5"/>
    </row>
    <row r="4" spans="1:8" ht="13.5" customHeight="1">
      <c r="A4" s="34" t="s">
        <v>11</v>
      </c>
      <c r="B4" s="11">
        <v>1000</v>
      </c>
      <c r="C4" s="11"/>
      <c r="D4" s="11" t="s">
        <v>1</v>
      </c>
      <c r="E4" s="12">
        <v>0</v>
      </c>
      <c r="F4" s="35">
        <f>SUM(E5:E7)</f>
        <v>0</v>
      </c>
      <c r="G4" s="5"/>
      <c r="H4" s="5"/>
    </row>
    <row r="5" spans="1:8" ht="13.5" customHeight="1">
      <c r="A5" s="36"/>
      <c r="B5" s="17"/>
      <c r="C5" s="17"/>
      <c r="D5" s="17"/>
      <c r="E5" s="80"/>
      <c r="F5" s="78" t="s">
        <v>2</v>
      </c>
      <c r="G5" s="5"/>
      <c r="H5" s="5"/>
    </row>
    <row r="6" spans="1:8" ht="13.5" customHeight="1">
      <c r="A6" s="36"/>
      <c r="B6" s="17"/>
      <c r="C6" s="38"/>
      <c r="D6" s="17"/>
      <c r="E6" s="14"/>
      <c r="F6" s="79"/>
      <c r="G6" s="5"/>
      <c r="H6" s="5"/>
    </row>
    <row r="7" spans="1:8" ht="13.5" customHeight="1">
      <c r="A7" s="36"/>
      <c r="B7" s="17"/>
      <c r="C7" s="17"/>
      <c r="D7" s="17"/>
      <c r="E7" s="14"/>
      <c r="F7" s="79"/>
      <c r="G7" s="5"/>
      <c r="H7" s="5"/>
    </row>
    <row r="8" spans="1:8" s="179" customFormat="1" ht="13.5" customHeight="1">
      <c r="A8" s="115" t="s">
        <v>11</v>
      </c>
      <c r="B8" s="216">
        <v>2000</v>
      </c>
      <c r="C8" s="92"/>
      <c r="D8" s="90" t="s">
        <v>5</v>
      </c>
      <c r="E8" s="213">
        <v>0</v>
      </c>
      <c r="F8" s="95">
        <f>SUM(E9:E15)</f>
        <v>0</v>
      </c>
      <c r="G8" s="149"/>
      <c r="H8" s="149"/>
    </row>
    <row r="9" spans="1:6" s="5" customFormat="1" ht="13.5" customHeight="1">
      <c r="A9" s="74"/>
      <c r="B9" s="75"/>
      <c r="C9" s="75"/>
      <c r="D9" s="75"/>
      <c r="E9" s="80"/>
      <c r="F9" s="78"/>
    </row>
    <row r="10" spans="1:6" s="5" customFormat="1" ht="13.5" customHeight="1">
      <c r="A10" s="74"/>
      <c r="B10" s="75"/>
      <c r="C10" s="75"/>
      <c r="D10" s="75"/>
      <c r="E10" s="80"/>
      <c r="F10" s="78"/>
    </row>
    <row r="11" spans="1:6" s="5" customFormat="1" ht="13.5" customHeight="1">
      <c r="A11" s="36"/>
      <c r="B11" s="17"/>
      <c r="C11" s="75"/>
      <c r="D11" s="17"/>
      <c r="E11" s="40"/>
      <c r="F11" s="79"/>
    </row>
    <row r="12" spans="1:6" s="5" customFormat="1" ht="13.5" customHeight="1">
      <c r="A12" s="36"/>
      <c r="B12" s="17"/>
      <c r="C12" s="75"/>
      <c r="D12" s="17"/>
      <c r="E12" s="40"/>
      <c r="F12" s="79"/>
    </row>
    <row r="13" spans="1:6" s="5" customFormat="1" ht="13.5" customHeight="1">
      <c r="A13" s="36"/>
      <c r="B13" s="17"/>
      <c r="C13" s="17"/>
      <c r="D13" s="17"/>
      <c r="E13" s="40"/>
      <c r="F13" s="79"/>
    </row>
    <row r="14" spans="1:6" s="5" customFormat="1" ht="13.5" customHeight="1">
      <c r="A14" s="36"/>
      <c r="B14" s="17"/>
      <c r="C14" s="17"/>
      <c r="D14" s="17"/>
      <c r="E14" s="40"/>
      <c r="F14" s="79"/>
    </row>
    <row r="15" spans="1:6" s="5" customFormat="1" ht="13.5" customHeight="1">
      <c r="A15" s="36"/>
      <c r="B15" s="17"/>
      <c r="C15" s="17"/>
      <c r="D15" s="17"/>
      <c r="E15" s="40"/>
      <c r="F15" s="79"/>
    </row>
    <row r="16" spans="1:8" s="179" customFormat="1" ht="13.5" customHeight="1">
      <c r="A16" s="115" t="s">
        <v>11</v>
      </c>
      <c r="B16" s="214">
        <v>3000</v>
      </c>
      <c r="C16" s="90"/>
      <c r="D16" s="90" t="s">
        <v>6</v>
      </c>
      <c r="E16" s="213">
        <v>0</v>
      </c>
      <c r="F16" s="95">
        <f>SUM(E17:E23)</f>
        <v>0</v>
      </c>
      <c r="G16" s="149"/>
      <c r="H16" s="149"/>
    </row>
    <row r="17" spans="1:6" s="5" customFormat="1" ht="13.5" customHeight="1">
      <c r="A17" s="76"/>
      <c r="B17" s="17"/>
      <c r="C17" s="17"/>
      <c r="D17" s="17"/>
      <c r="E17" s="81"/>
      <c r="F17" s="78"/>
    </row>
    <row r="18" spans="1:6" s="5" customFormat="1" ht="13.5" customHeight="1">
      <c r="A18" s="76"/>
      <c r="B18" s="17"/>
      <c r="C18" s="17"/>
      <c r="D18" s="17"/>
      <c r="E18" s="81"/>
      <c r="F18" s="78"/>
    </row>
    <row r="19" spans="1:6" s="5" customFormat="1" ht="13.5" customHeight="1">
      <c r="A19" s="36"/>
      <c r="B19" s="75"/>
      <c r="C19" s="17"/>
      <c r="D19" s="17"/>
      <c r="E19" s="14"/>
      <c r="F19" s="79"/>
    </row>
    <row r="20" spans="1:6" s="5" customFormat="1" ht="13.5" customHeight="1">
      <c r="A20" s="36"/>
      <c r="B20" s="75"/>
      <c r="C20" s="17"/>
      <c r="D20" s="17"/>
      <c r="E20" s="14"/>
      <c r="F20" s="79"/>
    </row>
    <row r="21" spans="1:6" s="5" customFormat="1" ht="13.5" customHeight="1">
      <c r="A21" s="36"/>
      <c r="B21" s="75"/>
      <c r="C21" s="17"/>
      <c r="D21" s="17"/>
      <c r="E21" s="14"/>
      <c r="F21" s="79"/>
    </row>
    <row r="22" spans="1:6" s="5" customFormat="1" ht="13.5" customHeight="1">
      <c r="A22" s="36"/>
      <c r="B22" s="75"/>
      <c r="C22" s="17"/>
      <c r="D22" s="17"/>
      <c r="E22" s="14"/>
      <c r="F22" s="79"/>
    </row>
    <row r="23" spans="1:6" s="5" customFormat="1" ht="13.5" customHeight="1">
      <c r="A23" s="36"/>
      <c r="B23" s="75"/>
      <c r="C23" s="17"/>
      <c r="D23" s="17"/>
      <c r="E23" s="14"/>
      <c r="F23" s="79"/>
    </row>
    <row r="24" spans="1:8" ht="13.5" customHeight="1">
      <c r="A24" s="34" t="s">
        <v>11</v>
      </c>
      <c r="B24" s="148">
        <v>4000</v>
      </c>
      <c r="C24" s="11"/>
      <c r="D24" s="11" t="s">
        <v>7</v>
      </c>
      <c r="E24" s="147">
        <v>300</v>
      </c>
      <c r="F24" s="35">
        <f>SUM(E25:E28)</f>
        <v>0</v>
      </c>
      <c r="G24" s="5"/>
      <c r="H24" s="5"/>
    </row>
    <row r="25" spans="1:8" ht="13.5" customHeight="1">
      <c r="A25" s="36" t="s">
        <v>2</v>
      </c>
      <c r="B25" s="17" t="s">
        <v>2</v>
      </c>
      <c r="C25" s="17"/>
      <c r="D25" s="17"/>
      <c r="E25" s="14"/>
      <c r="F25" s="82"/>
      <c r="G25" s="5"/>
      <c r="H25" s="5"/>
    </row>
    <row r="26" spans="1:8" ht="13.5" customHeight="1">
      <c r="A26" s="36"/>
      <c r="B26" s="17"/>
      <c r="C26" s="17"/>
      <c r="D26" s="17"/>
      <c r="E26" s="14"/>
      <c r="F26" s="82"/>
      <c r="G26" s="5"/>
      <c r="H26" s="5"/>
    </row>
    <row r="27" spans="1:8" ht="13.5" customHeight="1">
      <c r="A27" s="36"/>
      <c r="B27" s="17"/>
      <c r="C27" s="17"/>
      <c r="D27" s="17"/>
      <c r="E27" s="14"/>
      <c r="F27" s="79"/>
      <c r="G27" s="5"/>
      <c r="H27" s="5"/>
    </row>
    <row r="28" spans="1:8" ht="13.5" customHeight="1">
      <c r="A28" s="36"/>
      <c r="B28" s="17"/>
      <c r="C28" s="17"/>
      <c r="D28" s="17"/>
      <c r="E28" s="14"/>
      <c r="F28" s="79"/>
      <c r="G28" s="5"/>
      <c r="H28" s="5"/>
    </row>
    <row r="29" spans="1:8" ht="13.5" customHeight="1">
      <c r="A29" s="43" t="s">
        <v>11</v>
      </c>
      <c r="B29" s="148">
        <v>5000</v>
      </c>
      <c r="C29" s="11"/>
      <c r="D29" s="11" t="s">
        <v>8</v>
      </c>
      <c r="E29" s="147">
        <v>3000</v>
      </c>
      <c r="F29" s="44">
        <f>SUM(E30:E33)</f>
        <v>1357.33</v>
      </c>
      <c r="G29" s="5"/>
      <c r="H29" s="5"/>
    </row>
    <row r="30" spans="1:8" ht="13.5" customHeight="1">
      <c r="A30" s="36">
        <v>41028</v>
      </c>
      <c r="B30" s="17">
        <v>5510</v>
      </c>
      <c r="C30" s="38" t="s">
        <v>596</v>
      </c>
      <c r="D30" s="17" t="s">
        <v>301</v>
      </c>
      <c r="E30" s="80">
        <v>799.44</v>
      </c>
      <c r="F30" s="79" t="s">
        <v>2</v>
      </c>
      <c r="G30" s="5"/>
      <c r="H30" s="5"/>
    </row>
    <row r="31" spans="1:8" ht="13.5" customHeight="1">
      <c r="A31" s="36">
        <v>41089</v>
      </c>
      <c r="B31" s="17">
        <v>5510</v>
      </c>
      <c r="C31" s="38" t="s">
        <v>595</v>
      </c>
      <c r="D31" s="17" t="s">
        <v>597</v>
      </c>
      <c r="E31" s="45">
        <v>557.89</v>
      </c>
      <c r="F31" s="79"/>
      <c r="G31" s="5"/>
      <c r="H31" s="5"/>
    </row>
    <row r="32" spans="1:8" ht="13.5" customHeight="1">
      <c r="A32" s="36"/>
      <c r="B32" s="17"/>
      <c r="C32" s="38"/>
      <c r="D32" s="17"/>
      <c r="E32" s="45"/>
      <c r="F32" s="79"/>
      <c r="G32" s="5"/>
      <c r="H32" s="5"/>
    </row>
    <row r="33" spans="1:6" s="5" customFormat="1" ht="13.5" customHeight="1">
      <c r="A33" s="46"/>
      <c r="B33" s="47"/>
      <c r="C33" s="47"/>
      <c r="D33" s="47"/>
      <c r="E33" s="48"/>
      <c r="F33" s="79"/>
    </row>
    <row r="34" spans="1:8" ht="13.5" customHeight="1">
      <c r="A34" s="49" t="s">
        <v>11</v>
      </c>
      <c r="B34" s="15">
        <v>6000</v>
      </c>
      <c r="C34" s="15"/>
      <c r="D34" s="15" t="s">
        <v>0</v>
      </c>
      <c r="E34" s="12">
        <v>0</v>
      </c>
      <c r="F34" s="44">
        <f>SUM(E35:E37)</f>
        <v>0</v>
      </c>
      <c r="G34" s="5"/>
      <c r="H34" s="5"/>
    </row>
    <row r="35" spans="1:8" ht="13.5" customHeight="1">
      <c r="A35" s="50" t="s">
        <v>2</v>
      </c>
      <c r="B35" s="47" t="s">
        <v>2</v>
      </c>
      <c r="C35" s="47" t="s">
        <v>2</v>
      </c>
      <c r="D35" s="47" t="s">
        <v>2</v>
      </c>
      <c r="E35" s="51" t="s">
        <v>2</v>
      </c>
      <c r="F35" s="79" t="s">
        <v>2</v>
      </c>
      <c r="G35" s="18" t="s">
        <v>2</v>
      </c>
      <c r="H35" s="5"/>
    </row>
    <row r="36" spans="1:8" ht="13.5" customHeight="1">
      <c r="A36" s="50"/>
      <c r="B36" s="47"/>
      <c r="C36" s="47"/>
      <c r="D36" s="47"/>
      <c r="E36" s="51"/>
      <c r="F36" s="79"/>
      <c r="G36" s="18"/>
      <c r="H36" s="5"/>
    </row>
    <row r="37" spans="1:8" s="22" customFormat="1" ht="13.5" customHeight="1" thickBot="1">
      <c r="A37" s="52"/>
      <c r="B37" s="19"/>
      <c r="C37" s="19"/>
      <c r="D37" s="19"/>
      <c r="E37" s="20"/>
      <c r="F37" s="83"/>
      <c r="G37" s="13"/>
      <c r="H37" s="13"/>
    </row>
    <row r="38" spans="1:8" ht="13.5" customHeight="1">
      <c r="A38" s="50"/>
      <c r="B38" s="47"/>
      <c r="C38" s="47"/>
      <c r="D38" s="47"/>
      <c r="E38" s="54"/>
      <c r="F38" s="33"/>
      <c r="G38" s="5"/>
      <c r="H38" s="5"/>
    </row>
    <row r="39" spans="1:8" ht="13.5" customHeight="1">
      <c r="A39" s="41"/>
      <c r="B39" s="13"/>
      <c r="C39" s="13"/>
      <c r="D39" s="85" t="s">
        <v>18</v>
      </c>
      <c r="E39" s="68">
        <f>SUM(E4+E8+E16+E24+E29+E34)</f>
        <v>3300</v>
      </c>
      <c r="F39" s="33"/>
      <c r="G39" s="5"/>
      <c r="H39" s="5"/>
    </row>
    <row r="40" spans="1:8" ht="13.5" customHeight="1">
      <c r="A40" s="41"/>
      <c r="B40" s="13"/>
      <c r="C40" s="13"/>
      <c r="D40" s="86"/>
      <c r="E40" s="87"/>
      <c r="F40" s="33"/>
      <c r="G40" s="5"/>
      <c r="H40" s="5"/>
    </row>
    <row r="41" spans="1:8" ht="13.5" customHeight="1">
      <c r="A41" s="41"/>
      <c r="B41" s="13"/>
      <c r="C41" s="13"/>
      <c r="D41" s="85" t="s">
        <v>50</v>
      </c>
      <c r="E41" s="68">
        <f>SUM(F34+F29+F24+F16+F8+F4)</f>
        <v>1357.33</v>
      </c>
      <c r="F41" s="33" t="s">
        <v>2</v>
      </c>
      <c r="G41" s="5"/>
      <c r="H41" s="5"/>
    </row>
    <row r="42" spans="1:8" ht="13.5" customHeight="1">
      <c r="A42" s="41"/>
      <c r="B42" s="13"/>
      <c r="C42" s="13"/>
      <c r="D42" s="86"/>
      <c r="E42" s="87"/>
      <c r="F42" s="33"/>
      <c r="G42" s="5"/>
      <c r="H42" s="5"/>
    </row>
    <row r="43" spans="1:8" ht="13.5" customHeight="1">
      <c r="A43" s="41"/>
      <c r="B43" s="13"/>
      <c r="C43" s="13"/>
      <c r="D43" s="85" t="s">
        <v>51</v>
      </c>
      <c r="E43" s="88">
        <f>SUM(E39-E41)</f>
        <v>1942.67</v>
      </c>
      <c r="F43" s="33"/>
      <c r="G43" s="5"/>
      <c r="H43" s="5"/>
    </row>
    <row r="44" spans="1:8" ht="13.5" customHeight="1">
      <c r="A44" s="41"/>
      <c r="B44" s="13"/>
      <c r="C44" s="13"/>
      <c r="D44" s="85"/>
      <c r="E44" s="68"/>
      <c r="F44" s="33"/>
      <c r="G44" s="5"/>
      <c r="H44" s="5"/>
    </row>
    <row r="45" spans="1:8" ht="13.5" customHeight="1">
      <c r="A45" s="41"/>
      <c r="B45" s="13"/>
      <c r="C45" s="13"/>
      <c r="D45" s="85" t="s">
        <v>31</v>
      </c>
      <c r="E45" s="89">
        <f>SUM(E41/E39)</f>
        <v>0.4113121212121212</v>
      </c>
      <c r="F45" s="33"/>
      <c r="G45" s="5"/>
      <c r="H45" s="5"/>
    </row>
    <row r="46" spans="1:6" ht="12.75" thickBot="1">
      <c r="A46" s="57"/>
      <c r="B46" s="58"/>
      <c r="C46" s="21"/>
      <c r="D46" s="58"/>
      <c r="E46" s="59"/>
      <c r="F46" s="60"/>
    </row>
  </sheetData>
  <sheetProtection/>
  <printOptions gridLines="1" horizontalCentered="1"/>
  <pageMargins left="0.75" right="0.75" top="1.44" bottom="1" header="0.5" footer="0.5"/>
  <pageSetup fitToHeight="1" fitToWidth="1" orientation="portrait" scale="79"/>
  <headerFooter alignWithMargins="0">
    <oddHeader>&amp;L&amp;"Helvetica,Bold"&amp;K000000FOOTHILL COLLEGE&amp;C&amp;"Helvetica,Bold"&amp;12&amp;K000000PERKINS IC 2015-2016
4th Quarter Report
GEOGRAPHIC INFO SYSTEMS TECHNOLOGY
TOP CODE: 2206.10
INDEX: 1PC132, FO-P: 135016-121061-220600&amp;R&amp;"Helvetica,Bold"&amp;K000000HUEG/ONG
MEEZAN
</oddHeader>
    <oddFooter>&amp;L&amp;"Helvetica,Regular"&amp;8&amp;K000000&amp;D&amp;R&amp;"Helvetica,Regular"&amp;8&amp;K000000Workforce Development and Instiutional Advancement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2">
      <selection activeCell="I19" sqref="I19"/>
    </sheetView>
  </sheetViews>
  <sheetFormatPr defaultColWidth="7.83203125" defaultRowHeight="12.75"/>
  <cols>
    <col min="1" max="1" width="12.16015625" style="1" bestFit="1" customWidth="1"/>
    <col min="2" max="2" width="11.33203125" style="1" customWidth="1"/>
    <col min="3" max="3" width="22.66015625" style="22" bestFit="1" customWidth="1"/>
    <col min="4" max="4" width="18.5" style="1" bestFit="1" customWidth="1"/>
    <col min="5" max="5" width="13.5" style="1" bestFit="1" customWidth="1"/>
    <col min="6" max="6" width="13.33203125" style="1" customWidth="1"/>
    <col min="7" max="7" width="9.33203125" style="1" customWidth="1"/>
    <col min="8" max="8" width="13.5" style="1" bestFit="1" customWidth="1"/>
    <col min="9" max="9" width="21" style="67" bestFit="1" customWidth="1"/>
    <col min="10" max="73" width="7.83203125" style="1" customWidth="1"/>
    <col min="74" max="74" width="22.83203125" style="1" bestFit="1" customWidth="1"/>
    <col min="75" max="16384" width="7.83203125" style="1" customWidth="1"/>
  </cols>
  <sheetData>
    <row r="1" spans="4:9" ht="12.75" thickBot="1">
      <c r="D1" s="22"/>
      <c r="E1" s="22"/>
      <c r="F1" s="22"/>
      <c r="G1" s="22"/>
      <c r="H1" s="22"/>
      <c r="I1" s="101"/>
    </row>
    <row r="2" spans="1:9" ht="33" customHeight="1" thickBot="1">
      <c r="A2" s="123" t="s">
        <v>3</v>
      </c>
      <c r="B2" s="128" t="s">
        <v>20</v>
      </c>
      <c r="C2" s="63" t="s">
        <v>45</v>
      </c>
      <c r="D2" s="108" t="s">
        <v>32</v>
      </c>
      <c r="E2" s="2" t="s">
        <v>24</v>
      </c>
      <c r="F2" s="63" t="s">
        <v>25</v>
      </c>
      <c r="G2" s="2" t="s">
        <v>25</v>
      </c>
      <c r="H2" s="63" t="s">
        <v>35</v>
      </c>
      <c r="I2" s="64" t="s">
        <v>36</v>
      </c>
    </row>
    <row r="3" spans="1:9" s="67" customFormat="1" ht="15.75" customHeight="1">
      <c r="A3" s="220" t="s">
        <v>54</v>
      </c>
      <c r="B3" s="133" t="s">
        <v>67</v>
      </c>
      <c r="C3" s="111" t="s">
        <v>97</v>
      </c>
      <c r="D3" s="118" t="s">
        <v>44</v>
      </c>
      <c r="E3" s="119">
        <f>ACCT!E58</f>
        <v>16600</v>
      </c>
      <c r="F3" s="119">
        <f>ACCT!E60</f>
        <v>9202.28</v>
      </c>
      <c r="G3" s="134">
        <f aca="true" t="shared" si="0" ref="G3:G21">F3/E3</f>
        <v>0.5543542168674699</v>
      </c>
      <c r="H3" s="69">
        <f aca="true" t="shared" si="1" ref="H3:H21">E3-F3</f>
        <v>7397.719999999999</v>
      </c>
      <c r="I3" s="102" t="s">
        <v>94</v>
      </c>
    </row>
    <row r="4" spans="1:9" s="67" customFormat="1" ht="15.75" customHeight="1">
      <c r="A4" s="110" t="s">
        <v>21</v>
      </c>
      <c r="B4" s="130" t="s">
        <v>68</v>
      </c>
      <c r="C4" s="131" t="s">
        <v>96</v>
      </c>
      <c r="D4" s="120" t="s">
        <v>37</v>
      </c>
      <c r="E4" s="121">
        <f>ADMIN!E34</f>
        <v>9218</v>
      </c>
      <c r="F4" s="121">
        <f>ADMIN!E36</f>
        <v>2078.81</v>
      </c>
      <c r="G4" s="134">
        <f t="shared" si="0"/>
        <v>0.22551638099370797</v>
      </c>
      <c r="H4" s="69">
        <f t="shared" si="1"/>
        <v>7139.1900000000005</v>
      </c>
      <c r="I4" s="72" t="s">
        <v>95</v>
      </c>
    </row>
    <row r="5" spans="1:9" s="67" customFormat="1" ht="15.75" customHeight="1">
      <c r="A5" s="224">
        <v>1012</v>
      </c>
      <c r="B5" s="131" t="s">
        <v>69</v>
      </c>
      <c r="C5" s="131" t="s">
        <v>98</v>
      </c>
      <c r="D5" s="120" t="s">
        <v>49</v>
      </c>
      <c r="E5" s="121">
        <f>'APP PHOT'!E32</f>
        <v>4000</v>
      </c>
      <c r="F5" s="121">
        <f>'APP PHOT'!E34</f>
        <v>6492.5599999999995</v>
      </c>
      <c r="G5" s="134">
        <f t="shared" si="0"/>
        <v>1.6231399999999998</v>
      </c>
      <c r="H5" s="69">
        <f t="shared" si="1"/>
        <v>-2492.5599999999995</v>
      </c>
      <c r="I5" s="104" t="s">
        <v>602</v>
      </c>
    </row>
    <row r="6" spans="1:9" s="67" customFormat="1" ht="15.75" customHeight="1">
      <c r="A6" s="220" t="s">
        <v>55</v>
      </c>
      <c r="B6" s="131" t="s">
        <v>115</v>
      </c>
      <c r="C6" s="131" t="s">
        <v>99</v>
      </c>
      <c r="D6" s="120" t="s">
        <v>52</v>
      </c>
      <c r="E6" s="121">
        <v>15500</v>
      </c>
      <c r="F6" s="121">
        <f>NANO!E31</f>
        <v>15945.41</v>
      </c>
      <c r="G6" s="134">
        <f>0%+F6/E6</f>
        <v>1.028736129032258</v>
      </c>
      <c r="H6" s="69">
        <f>(E6-F6)</f>
        <v>-445.40999999999985</v>
      </c>
      <c r="I6" s="127" t="s">
        <v>60</v>
      </c>
    </row>
    <row r="7" spans="1:9" s="67" customFormat="1" ht="15.75" customHeight="1">
      <c r="A7" s="223">
        <v>1305</v>
      </c>
      <c r="B7" s="109" t="s">
        <v>71</v>
      </c>
      <c r="C7" s="131" t="s">
        <v>100</v>
      </c>
      <c r="D7" s="120" t="s">
        <v>43</v>
      </c>
      <c r="E7" s="121">
        <f>'CHILD DEV'!E47</f>
        <v>11750</v>
      </c>
      <c r="F7" s="121">
        <f>'CHILD DEV'!E49</f>
        <v>9354.429999999998</v>
      </c>
      <c r="G7" s="134">
        <f>F7/E7</f>
        <v>0.7961217021276594</v>
      </c>
      <c r="H7" s="69">
        <f t="shared" si="1"/>
        <v>2395.5700000000015</v>
      </c>
      <c r="I7" s="102" t="s">
        <v>94</v>
      </c>
    </row>
    <row r="8" spans="1:9" s="67" customFormat="1" ht="15.75" customHeight="1">
      <c r="A8" s="223" t="s">
        <v>59</v>
      </c>
      <c r="B8" s="109" t="s">
        <v>72</v>
      </c>
      <c r="C8" s="131" t="s">
        <v>101</v>
      </c>
      <c r="D8" s="228" t="s">
        <v>62</v>
      </c>
      <c r="E8" s="121">
        <v>2100</v>
      </c>
      <c r="F8" s="121">
        <v>0</v>
      </c>
      <c r="G8" s="134">
        <v>0</v>
      </c>
      <c r="H8" s="69">
        <v>2100</v>
      </c>
      <c r="I8" s="72" t="s">
        <v>95</v>
      </c>
    </row>
    <row r="9" spans="1:9" s="67" customFormat="1" ht="15.75" customHeight="1">
      <c r="A9" s="223">
        <v>1240</v>
      </c>
      <c r="B9" s="109" t="s">
        <v>73</v>
      </c>
      <c r="C9" s="131" t="s">
        <v>102</v>
      </c>
      <c r="D9" s="120" t="s">
        <v>48</v>
      </c>
      <c r="E9" s="121">
        <f>'DH DA'!E48</f>
        <v>16600</v>
      </c>
      <c r="F9" s="121">
        <f>'DH DA'!E50</f>
        <v>17729.87</v>
      </c>
      <c r="G9" s="134">
        <f t="shared" si="0"/>
        <v>1.0680644578313252</v>
      </c>
      <c r="H9" s="69">
        <f t="shared" si="1"/>
        <v>-1129.869999999999</v>
      </c>
      <c r="I9" s="103" t="s">
        <v>53</v>
      </c>
    </row>
    <row r="10" spans="1:9" s="67" customFormat="1" ht="15.75" customHeight="1">
      <c r="A10" s="223">
        <v>1227</v>
      </c>
      <c r="B10" s="109" t="s">
        <v>74</v>
      </c>
      <c r="C10" s="131" t="s">
        <v>103</v>
      </c>
      <c r="D10" s="120" t="s">
        <v>30</v>
      </c>
      <c r="E10" s="121">
        <f>DMS!E28</f>
        <v>5650</v>
      </c>
      <c r="F10" s="121">
        <f>DMS!E30</f>
        <v>5292.43</v>
      </c>
      <c r="G10" s="134">
        <f t="shared" si="0"/>
        <v>0.9367132743362833</v>
      </c>
      <c r="H10" s="69">
        <f t="shared" si="1"/>
        <v>357.5699999999997</v>
      </c>
      <c r="I10" s="103" t="s">
        <v>53</v>
      </c>
    </row>
    <row r="11" spans="1:9" s="67" customFormat="1" ht="15.75" customHeight="1">
      <c r="A11" s="110" t="s">
        <v>42</v>
      </c>
      <c r="B11" s="130" t="s">
        <v>75</v>
      </c>
      <c r="C11" s="131" t="s">
        <v>104</v>
      </c>
      <c r="D11" s="120" t="s">
        <v>27</v>
      </c>
      <c r="E11" s="121">
        <f>MARKETING!E54</f>
        <v>29000</v>
      </c>
      <c r="F11" s="121">
        <f>MARKETING!E56</f>
        <v>8240.42</v>
      </c>
      <c r="G11" s="134">
        <f t="shared" si="0"/>
        <v>0.28415241379310346</v>
      </c>
      <c r="H11" s="69">
        <f t="shared" si="1"/>
        <v>20759.58</v>
      </c>
      <c r="I11" s="122" t="s">
        <v>61</v>
      </c>
    </row>
    <row r="12" spans="1:9" s="67" customFormat="1" ht="15.75" customHeight="1">
      <c r="A12" s="224">
        <v>1005</v>
      </c>
      <c r="B12" s="131" t="s">
        <v>76</v>
      </c>
      <c r="C12" s="131" t="s">
        <v>105</v>
      </c>
      <c r="D12" s="120" t="s">
        <v>46</v>
      </c>
      <c r="E12" s="121">
        <f>'MUS TECH'!E47</f>
        <v>23000</v>
      </c>
      <c r="F12" s="121">
        <f>'MUS TECH'!E49</f>
        <v>22587.140000000003</v>
      </c>
      <c r="G12" s="134">
        <f t="shared" si="0"/>
        <v>0.9820495652173914</v>
      </c>
      <c r="H12" s="69">
        <f t="shared" si="1"/>
        <v>412.85999999999694</v>
      </c>
      <c r="I12" s="104" t="s">
        <v>602</v>
      </c>
    </row>
    <row r="13" spans="1:9" s="67" customFormat="1" ht="15.75" customHeight="1">
      <c r="A13" s="110" t="s">
        <v>17</v>
      </c>
      <c r="B13" s="130" t="s">
        <v>77</v>
      </c>
      <c r="C13" s="131" t="s">
        <v>106</v>
      </c>
      <c r="D13" s="120" t="s">
        <v>28</v>
      </c>
      <c r="E13" s="121">
        <f>OTI!E38</f>
        <v>18535</v>
      </c>
      <c r="F13" s="121">
        <f>OTI!E40</f>
        <v>18288.28</v>
      </c>
      <c r="G13" s="134">
        <f t="shared" si="0"/>
        <v>0.9866889668195306</v>
      </c>
      <c r="H13" s="69">
        <f t="shared" si="1"/>
        <v>246.72000000000116</v>
      </c>
      <c r="I13" s="122" t="s">
        <v>47</v>
      </c>
    </row>
    <row r="14" spans="1:9" s="67" customFormat="1" ht="15.75" customHeight="1">
      <c r="A14" s="223">
        <v>1251</v>
      </c>
      <c r="B14" s="109" t="s">
        <v>79</v>
      </c>
      <c r="C14" s="131" t="s">
        <v>107</v>
      </c>
      <c r="D14" s="120" t="s">
        <v>38</v>
      </c>
      <c r="E14" s="121">
        <f>PARAMED!E73</f>
        <v>32000</v>
      </c>
      <c r="F14" s="121">
        <f>PARAMED!E75</f>
        <v>50904.16</v>
      </c>
      <c r="G14" s="134">
        <f t="shared" si="0"/>
        <v>1.5907550000000001</v>
      </c>
      <c r="H14" s="69">
        <f t="shared" si="1"/>
        <v>-18904.160000000003</v>
      </c>
      <c r="I14" s="103" t="s">
        <v>53</v>
      </c>
    </row>
    <row r="15" spans="1:9" s="67" customFormat="1" ht="15.75" customHeight="1">
      <c r="A15" s="223">
        <v>1221</v>
      </c>
      <c r="B15" s="109" t="s">
        <v>80</v>
      </c>
      <c r="C15" s="131" t="s">
        <v>108</v>
      </c>
      <c r="D15" s="120" t="s">
        <v>39</v>
      </c>
      <c r="E15" s="121">
        <f>'PHARM TECH'!E51</f>
        <v>6700</v>
      </c>
      <c r="F15" s="121">
        <f>'PHARM TECH'!E53</f>
        <v>6505.2699999999995</v>
      </c>
      <c r="G15" s="134">
        <f t="shared" si="0"/>
        <v>0.9709358208955223</v>
      </c>
      <c r="H15" s="69">
        <f t="shared" si="1"/>
        <v>194.73000000000047</v>
      </c>
      <c r="I15" s="103" t="s">
        <v>53</v>
      </c>
    </row>
    <row r="16" spans="1:9" s="67" customFormat="1" ht="15.75" customHeight="1">
      <c r="A16" s="223">
        <v>1225</v>
      </c>
      <c r="B16" s="109" t="s">
        <v>81</v>
      </c>
      <c r="C16" s="131" t="s">
        <v>109</v>
      </c>
      <c r="D16" s="120" t="s">
        <v>9</v>
      </c>
      <c r="E16" s="121">
        <f>'RAD TECH'!E61</f>
        <v>12100</v>
      </c>
      <c r="F16" s="121">
        <f>'RAD TECH'!E63</f>
        <v>13480.99</v>
      </c>
      <c r="G16" s="134">
        <f t="shared" si="0"/>
        <v>1.1141314049586777</v>
      </c>
      <c r="H16" s="69">
        <f t="shared" si="1"/>
        <v>-1380.9899999999998</v>
      </c>
      <c r="I16" s="103" t="s">
        <v>53</v>
      </c>
    </row>
    <row r="17" spans="1:9" s="67" customFormat="1" ht="15.75" customHeight="1">
      <c r="A17" s="224">
        <v>1210</v>
      </c>
      <c r="B17" s="131" t="s">
        <v>82</v>
      </c>
      <c r="C17" s="131" t="s">
        <v>110</v>
      </c>
      <c r="D17" s="120" t="s">
        <v>10</v>
      </c>
      <c r="E17" s="121">
        <f>'RESP THER'!E50</f>
        <v>14000</v>
      </c>
      <c r="F17" s="121">
        <f>'RESP THER'!E52</f>
        <v>21934.380000000005</v>
      </c>
      <c r="G17" s="134">
        <f t="shared" si="0"/>
        <v>1.566741428571429</v>
      </c>
      <c r="H17" s="69">
        <f t="shared" si="1"/>
        <v>-7934.380000000005</v>
      </c>
      <c r="I17" s="103" t="s">
        <v>53</v>
      </c>
    </row>
    <row r="18" spans="1:9" s="67" customFormat="1" ht="15.75" customHeight="1">
      <c r="A18" s="220" t="s">
        <v>57</v>
      </c>
      <c r="B18" s="131" t="s">
        <v>83</v>
      </c>
      <c r="C18" s="131" t="s">
        <v>111</v>
      </c>
      <c r="D18" s="120" t="s">
        <v>33</v>
      </c>
      <c r="E18" s="121">
        <f>'SMALL BUS'!E40</f>
        <v>10300</v>
      </c>
      <c r="F18" s="121">
        <f>'SMALL BUS'!E42</f>
        <v>7451.06</v>
      </c>
      <c r="G18" s="134">
        <f t="shared" si="0"/>
        <v>0.7234038834951456</v>
      </c>
      <c r="H18" s="69">
        <f t="shared" si="1"/>
        <v>2848.9399999999996</v>
      </c>
      <c r="I18" s="102" t="s">
        <v>94</v>
      </c>
    </row>
    <row r="19" spans="1:9" s="67" customFormat="1" ht="15.75" customHeight="1">
      <c r="A19" s="224">
        <v>1006</v>
      </c>
      <c r="B19" s="131" t="s">
        <v>84</v>
      </c>
      <c r="C19" s="131" t="s">
        <v>112</v>
      </c>
      <c r="D19" s="120" t="s">
        <v>22</v>
      </c>
      <c r="E19" s="121">
        <f>'THEATRE TECH'!E50</f>
        <v>7600</v>
      </c>
      <c r="F19" s="121">
        <f>'THEATRE TECH'!E52</f>
        <v>10756.56</v>
      </c>
      <c r="G19" s="134">
        <f t="shared" si="0"/>
        <v>1.415336842105263</v>
      </c>
      <c r="H19" s="69">
        <f t="shared" si="1"/>
        <v>-3156.5599999999995</v>
      </c>
      <c r="I19" s="104" t="s">
        <v>602</v>
      </c>
    </row>
    <row r="20" spans="1:9" s="67" customFormat="1" ht="15.75" customHeight="1">
      <c r="A20" s="140" t="s">
        <v>56</v>
      </c>
      <c r="B20" s="135" t="s">
        <v>78</v>
      </c>
      <c r="C20" s="131" t="s">
        <v>113</v>
      </c>
      <c r="D20" s="120" t="s">
        <v>40</v>
      </c>
      <c r="E20" s="121">
        <f>'VET TECH'!E114</f>
        <v>28300</v>
      </c>
      <c r="F20" s="121">
        <f>'VET TECH'!E116</f>
        <v>39160.41</v>
      </c>
      <c r="G20" s="134">
        <f t="shared" si="0"/>
        <v>1.3837600706713782</v>
      </c>
      <c r="H20" s="69">
        <f t="shared" si="1"/>
        <v>-10860.410000000003</v>
      </c>
      <c r="I20" s="103" t="s">
        <v>53</v>
      </c>
    </row>
    <row r="21" spans="1:9" s="67" customFormat="1" ht="15.75" customHeight="1">
      <c r="A21" s="225">
        <v>2206.1</v>
      </c>
      <c r="B21" s="188" t="s">
        <v>85</v>
      </c>
      <c r="C21" s="188" t="s">
        <v>114</v>
      </c>
      <c r="D21" s="188" t="s">
        <v>63</v>
      </c>
      <c r="E21" s="189">
        <f>GIST!E39</f>
        <v>3300</v>
      </c>
      <c r="F21" s="189">
        <f>GIST!E41</f>
        <v>1357.33</v>
      </c>
      <c r="G21" s="134">
        <f t="shared" si="0"/>
        <v>0.4113121212121212</v>
      </c>
      <c r="H21" s="69">
        <f t="shared" si="1"/>
        <v>1942.67</v>
      </c>
      <c r="I21" s="102" t="s">
        <v>94</v>
      </c>
    </row>
    <row r="22" spans="1:9" s="67" customFormat="1" ht="15.75" customHeight="1">
      <c r="A22" s="195"/>
      <c r="B22" s="86"/>
      <c r="C22" s="86"/>
      <c r="D22" s="86"/>
      <c r="E22" s="191"/>
      <c r="F22" s="191"/>
      <c r="G22" s="192"/>
      <c r="H22" s="193"/>
      <c r="I22" s="194"/>
    </row>
    <row r="23" spans="1:9" s="67" customFormat="1" ht="15.75" customHeight="1">
      <c r="A23" s="136"/>
      <c r="B23" s="101"/>
      <c r="C23" s="101"/>
      <c r="D23" s="73" t="s">
        <v>41</v>
      </c>
      <c r="E23" s="68">
        <f>SUM(E3:E21)</f>
        <v>266253</v>
      </c>
      <c r="F23" s="68">
        <f>SUM(F3:F21)</f>
        <v>266761.79</v>
      </c>
      <c r="G23" s="137">
        <f>F23/E23</f>
        <v>1.0019109268252375</v>
      </c>
      <c r="H23" s="71">
        <f>SUM(H3:H21)</f>
        <v>-508.7900000000045</v>
      </c>
      <c r="I23" s="65"/>
    </row>
    <row r="24" spans="1:9" s="67" customFormat="1" ht="15.75" customHeight="1">
      <c r="A24" s="136"/>
      <c r="B24" s="101"/>
      <c r="C24" s="101"/>
      <c r="D24" s="73"/>
      <c r="E24" s="68"/>
      <c r="F24" s="68"/>
      <c r="G24" s="137"/>
      <c r="H24" s="71"/>
      <c r="I24" s="65"/>
    </row>
    <row r="25" spans="1:9" s="67" customFormat="1" ht="15.75" customHeight="1">
      <c r="A25" s="136"/>
      <c r="B25" s="101"/>
      <c r="C25" s="101"/>
      <c r="D25" s="73"/>
      <c r="E25" s="68"/>
      <c r="F25" s="68"/>
      <c r="G25" s="137"/>
      <c r="H25" s="71"/>
      <c r="I25" s="65"/>
    </row>
    <row r="26" spans="1:9" s="67" customFormat="1" ht="15.75" customHeight="1">
      <c r="A26" s="136"/>
      <c r="B26" s="101"/>
      <c r="C26" s="101"/>
      <c r="D26" s="73"/>
      <c r="E26" s="68"/>
      <c r="F26" s="68"/>
      <c r="G26" s="137"/>
      <c r="H26" s="71"/>
      <c r="I26" s="65"/>
    </row>
    <row r="27" spans="1:9" s="67" customFormat="1" ht="15.75" customHeight="1" thickBot="1">
      <c r="A27" s="138"/>
      <c r="B27" s="139"/>
      <c r="C27" s="139"/>
      <c r="D27" s="139"/>
      <c r="E27" s="139"/>
      <c r="F27" s="139"/>
      <c r="G27" s="139"/>
      <c r="H27" s="139"/>
      <c r="I27" s="66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4"/>
  <headerFooter alignWithMargins="0">
    <oddHeader>&amp;L&amp;"Helvetica,Regular"&amp;K000000Foothill College&amp;C&amp;"Helvetica,Bold"&amp;12&amp;K000000Perkins IC 2015-2016
4th Quarter
Budget Summary&amp;R&amp;"Helvetica,Regular"&amp;K000000Agreement #15-C01-016</oddHeader>
    <oddFooter>&amp;L&amp;"Helvetica,Regular"&amp;K000000&amp;D&amp;C&amp;"Helvetica,Regular"&amp;K000000TOTAL ALLOCATION: &amp;"Helvetica,Bold"$266,253&amp;R&amp;"Helvetica,Regular"&amp;K000000
Workforce Develpment and 
Institutional Advancement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H12" sqref="H12"/>
    </sheetView>
  </sheetViews>
  <sheetFormatPr defaultColWidth="9" defaultRowHeight="12.75"/>
  <cols>
    <col min="1" max="1" width="16.66015625" style="1" bestFit="1" customWidth="1"/>
    <col min="2" max="2" width="11.33203125" style="1" customWidth="1"/>
    <col min="3" max="3" width="22.66015625" style="22" customWidth="1"/>
    <col min="4" max="4" width="18.5" style="1" customWidth="1"/>
    <col min="5" max="5" width="13.5" style="1" customWidth="1"/>
    <col min="6" max="6" width="13.33203125" style="1" customWidth="1"/>
    <col min="7" max="7" width="9.33203125" style="1" customWidth="1"/>
    <col min="8" max="8" width="13.5" style="1" customWidth="1"/>
    <col min="9" max="9" width="21" style="67" customWidth="1"/>
    <col min="10" max="73" width="9" style="1" customWidth="1"/>
    <col min="74" max="74" width="22.83203125" style="1" customWidth="1"/>
    <col min="75" max="16384" width="9" style="1" customWidth="1"/>
  </cols>
  <sheetData>
    <row r="1" spans="4:9" ht="12.75" thickBot="1">
      <c r="D1" s="22"/>
      <c r="E1" s="22"/>
      <c r="F1" s="22"/>
      <c r="G1" s="22"/>
      <c r="H1" s="22"/>
      <c r="I1" s="101"/>
    </row>
    <row r="2" spans="1:9" ht="33" customHeight="1" thickBot="1">
      <c r="A2" s="123" t="s">
        <v>34</v>
      </c>
      <c r="B2" s="128" t="s">
        <v>16</v>
      </c>
      <c r="C2" s="63" t="s">
        <v>45</v>
      </c>
      <c r="D2" s="108" t="s">
        <v>32</v>
      </c>
      <c r="E2" s="2" t="s">
        <v>24</v>
      </c>
      <c r="F2" s="63" t="s">
        <v>25</v>
      </c>
      <c r="G2" s="2" t="s">
        <v>26</v>
      </c>
      <c r="H2" s="63" t="s">
        <v>35</v>
      </c>
      <c r="I2" s="64" t="s">
        <v>36</v>
      </c>
    </row>
    <row r="3" spans="1:9" ht="13.5" customHeight="1">
      <c r="A3" s="110" t="s">
        <v>21</v>
      </c>
      <c r="B3" s="130" t="str">
        <f>'SUMMARY SHEET'!B4</f>
        <v>1PC113</v>
      </c>
      <c r="C3" s="131" t="s">
        <v>96</v>
      </c>
      <c r="D3" s="120" t="s">
        <v>37</v>
      </c>
      <c r="E3" s="121">
        <f>ADMIN!E34+'SUMMARY ADMINISTRATION'!E36</f>
        <v>9218</v>
      </c>
      <c r="F3" s="121">
        <f>ADMIN!E36+'SUMMARY ADMINISTRATION'!E38</f>
        <v>2078.81</v>
      </c>
      <c r="G3" s="4">
        <f>ADMIN!E40+'SUMMARY ADMINISTRATION'!E42</f>
        <v>0.22551638099370797</v>
      </c>
      <c r="H3" s="70">
        <f>ADMIN!E38</f>
        <v>7139.1900000000005</v>
      </c>
      <c r="I3" s="122" t="s">
        <v>95</v>
      </c>
    </row>
    <row r="4" spans="1:9" ht="13.5" customHeight="1">
      <c r="A4" s="61"/>
      <c r="B4" s="22"/>
      <c r="D4" s="22"/>
      <c r="E4" s="22"/>
      <c r="F4" s="22"/>
      <c r="G4" s="22"/>
      <c r="H4" s="22"/>
      <c r="I4" s="65"/>
    </row>
    <row r="5" spans="1:9" ht="13.5" customHeight="1">
      <c r="A5" s="61"/>
      <c r="B5" s="22"/>
      <c r="D5" s="22"/>
      <c r="E5" s="22"/>
      <c r="F5" s="22"/>
      <c r="G5" s="22"/>
      <c r="H5" s="22"/>
      <c r="I5" s="65"/>
    </row>
    <row r="6" spans="1:9" ht="13.5" customHeight="1">
      <c r="A6" s="61"/>
      <c r="B6" s="22"/>
      <c r="D6" s="73" t="s">
        <v>41</v>
      </c>
      <c r="E6" s="68">
        <f>SUM(E3:E3)</f>
        <v>9218</v>
      </c>
      <c r="F6" s="68">
        <f>SUM(F3:F3)</f>
        <v>2078.81</v>
      </c>
      <c r="G6" s="62">
        <f>SUM(F6/E6)</f>
        <v>0.22551638099370797</v>
      </c>
      <c r="H6" s="71">
        <f>SUM(H3:H3)</f>
        <v>7139.1900000000005</v>
      </c>
      <c r="I6" s="65"/>
    </row>
    <row r="7" spans="1:9" ht="12.75" thickBot="1">
      <c r="A7" s="57"/>
      <c r="B7" s="58"/>
      <c r="C7" s="58"/>
      <c r="D7" s="58"/>
      <c r="E7" s="58"/>
      <c r="F7" s="58"/>
      <c r="G7" s="58"/>
      <c r="H7" s="58"/>
      <c r="I7" s="66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59"/>
  <headerFooter alignWithMargins="0">
    <oddHeader>&amp;L&amp;"Helvetica,Regular"&amp;K000000Foothill College
Agreement #15-C01-016&amp;C&amp;"Helvetica,Bold"&amp;12&amp;K000000 Perkins IC 2015-2016
4th Quarter
Budget Summary
ADMINISTRATION&amp;R&amp;"Helvetica,Regular"&amp;K000000BERNATA SLATER/DONNA WOLF</oddHeader>
    <oddFooter>&amp;L&amp;"Helvetica,Regular"&amp;K000000&amp;D&amp;C&amp;"Helvetica,Regular"&amp;K000000PERKINS 2015-2016
&amp;R&amp;"Helvetica,Regular"&amp;K000000Workforce Develpment and 
Institutional Advancement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125" zoomScaleNormal="125" workbookViewId="0" topLeftCell="C1">
      <selection activeCell="B4" sqref="B4"/>
    </sheetView>
  </sheetViews>
  <sheetFormatPr defaultColWidth="7.83203125" defaultRowHeight="12.75"/>
  <cols>
    <col min="1" max="2" width="11.33203125" style="1" customWidth="1"/>
    <col min="3" max="3" width="22.66015625" style="22" customWidth="1"/>
    <col min="4" max="4" width="18.5" style="1" customWidth="1"/>
    <col min="5" max="5" width="13.5" style="1" customWidth="1"/>
    <col min="6" max="6" width="13.33203125" style="1" customWidth="1"/>
    <col min="7" max="7" width="9.33203125" style="1" customWidth="1"/>
    <col min="8" max="8" width="13.5" style="1" customWidth="1"/>
    <col min="9" max="9" width="21" style="67" customWidth="1"/>
    <col min="10" max="73" width="7.83203125" style="1" customWidth="1"/>
    <col min="74" max="74" width="22.83203125" style="1" customWidth="1"/>
    <col min="75" max="16384" width="7.83203125" style="1" customWidth="1"/>
  </cols>
  <sheetData>
    <row r="1" spans="4:9" ht="12.75" thickBot="1">
      <c r="D1" s="22"/>
      <c r="E1" s="22"/>
      <c r="F1" s="22"/>
      <c r="G1" s="22"/>
      <c r="H1" s="22"/>
      <c r="I1" s="101"/>
    </row>
    <row r="2" spans="1:9" ht="33" customHeight="1" thickBot="1">
      <c r="A2" s="123" t="s">
        <v>34</v>
      </c>
      <c r="B2" s="128" t="s">
        <v>16</v>
      </c>
      <c r="C2" s="63" t="s">
        <v>45</v>
      </c>
      <c r="D2" s="108" t="s">
        <v>32</v>
      </c>
      <c r="E2" s="2" t="s">
        <v>24</v>
      </c>
      <c r="F2" s="63" t="s">
        <v>25</v>
      </c>
      <c r="G2" s="2" t="s">
        <v>26</v>
      </c>
      <c r="H2" s="63" t="s">
        <v>35</v>
      </c>
      <c r="I2" s="64" t="s">
        <v>36</v>
      </c>
    </row>
    <row r="3" spans="1:9" ht="13.5" customHeight="1">
      <c r="A3" s="226">
        <v>1240</v>
      </c>
      <c r="B3" s="125" t="str">
        <f>'SUMMARY SHEET'!B9</f>
        <v>1PC118</v>
      </c>
      <c r="C3" s="131" t="s">
        <v>102</v>
      </c>
      <c r="D3" s="120" t="s">
        <v>48</v>
      </c>
      <c r="E3" s="121">
        <f>'DH DA'!E48</f>
        <v>16600</v>
      </c>
      <c r="F3" s="121">
        <f>'DH DA'!E50</f>
        <v>17729.87</v>
      </c>
      <c r="G3" s="4">
        <f>'DH DA'!E54</f>
        <v>1.0680644578313252</v>
      </c>
      <c r="H3" s="70">
        <f>'DH DA'!E52</f>
        <v>-1129.869999999999</v>
      </c>
      <c r="I3" s="103" t="s">
        <v>53</v>
      </c>
    </row>
    <row r="4" spans="1:9" ht="13.5" customHeight="1">
      <c r="A4" s="226">
        <v>1227</v>
      </c>
      <c r="B4" s="125" t="str">
        <f>'SUMMARY SHEET'!B10</f>
        <v>1PC119</v>
      </c>
      <c r="C4" s="109" t="s">
        <v>103</v>
      </c>
      <c r="D4" s="120" t="s">
        <v>30</v>
      </c>
      <c r="E4" s="121">
        <f>DMS!E28</f>
        <v>5650</v>
      </c>
      <c r="F4" s="121">
        <f>DMS!E30</f>
        <v>5292.43</v>
      </c>
      <c r="G4" s="4">
        <f>DMS!E34</f>
        <v>0.9367132743362833</v>
      </c>
      <c r="H4" s="70">
        <f>DMS!E32</f>
        <v>357.5699999999997</v>
      </c>
      <c r="I4" s="103" t="s">
        <v>53</v>
      </c>
    </row>
    <row r="5" spans="1:9" ht="13.5" customHeight="1">
      <c r="A5" s="226">
        <v>1251</v>
      </c>
      <c r="B5" s="125" t="str">
        <f>'SUMMARY SHEET'!B14</f>
        <v>1PC126</v>
      </c>
      <c r="C5" s="109" t="s">
        <v>107</v>
      </c>
      <c r="D5" s="120" t="s">
        <v>38</v>
      </c>
      <c r="E5" s="121">
        <f>PARAMED!E73</f>
        <v>32000</v>
      </c>
      <c r="F5" s="121">
        <f>PARAMED!E75</f>
        <v>50904.16</v>
      </c>
      <c r="G5" s="4">
        <f>PARAMED!E79</f>
        <v>1.5907550000000001</v>
      </c>
      <c r="H5" s="70">
        <f>PARAMED!E77</f>
        <v>-18904.160000000003</v>
      </c>
      <c r="I5" s="103" t="s">
        <v>53</v>
      </c>
    </row>
    <row r="6" spans="1:9" ht="13.5" customHeight="1">
      <c r="A6" s="226">
        <v>1221</v>
      </c>
      <c r="B6" s="125" t="str">
        <f>'SUMMARY SHEET'!B15</f>
        <v>1PC127</v>
      </c>
      <c r="C6" s="109" t="s">
        <v>108</v>
      </c>
      <c r="D6" s="120" t="s">
        <v>39</v>
      </c>
      <c r="E6" s="121">
        <f>'PHARM TECH'!E51</f>
        <v>6700</v>
      </c>
      <c r="F6" s="121">
        <f>'PHARM TECH'!E53</f>
        <v>6505.2699999999995</v>
      </c>
      <c r="G6" s="4">
        <f>'PHARM TECH'!E57</f>
        <v>0.9709358208955223</v>
      </c>
      <c r="H6" s="70">
        <f>'PHARM TECH'!E55</f>
        <v>194.73000000000047</v>
      </c>
      <c r="I6" s="103" t="s">
        <v>53</v>
      </c>
    </row>
    <row r="7" spans="1:9" ht="13.5" customHeight="1">
      <c r="A7" s="226">
        <v>1225</v>
      </c>
      <c r="B7" s="125" t="str">
        <f>'SUMMARY SHEET'!B16</f>
        <v>1PC128</v>
      </c>
      <c r="C7" s="109" t="s">
        <v>109</v>
      </c>
      <c r="D7" s="120" t="s">
        <v>9</v>
      </c>
      <c r="E7" s="121">
        <f>'RAD TECH'!E61</f>
        <v>12100</v>
      </c>
      <c r="F7" s="121">
        <f>'RAD TECH'!E63</f>
        <v>13480.99</v>
      </c>
      <c r="G7" s="4">
        <f>'RAD TECH'!E67</f>
        <v>1.1141314049586777</v>
      </c>
      <c r="H7" s="70">
        <f>'RAD TECH'!E65</f>
        <v>-1380.9899999999998</v>
      </c>
      <c r="I7" s="103" t="s">
        <v>53</v>
      </c>
    </row>
    <row r="8" spans="1:9" ht="13.5" customHeight="1">
      <c r="A8" s="227">
        <v>1210</v>
      </c>
      <c r="B8" s="124" t="str">
        <f>'SUMMARY SHEET'!B17</f>
        <v>1PC129</v>
      </c>
      <c r="C8" s="109" t="s">
        <v>110</v>
      </c>
      <c r="D8" s="120" t="s">
        <v>10</v>
      </c>
      <c r="E8" s="121">
        <f>'RESP THER'!E50</f>
        <v>14000</v>
      </c>
      <c r="F8" s="121">
        <f>'RESP THER'!E52</f>
        <v>21934.380000000005</v>
      </c>
      <c r="G8" s="4">
        <f>'RESP THER'!E56</f>
        <v>1.566741428571429</v>
      </c>
      <c r="H8" s="70">
        <f>'RESP THER'!E54</f>
        <v>-7934.380000000005</v>
      </c>
      <c r="I8" s="103" t="s">
        <v>53</v>
      </c>
    </row>
    <row r="9" spans="1:9" ht="13.5" customHeight="1">
      <c r="A9" s="132" t="s">
        <v>56</v>
      </c>
      <c r="B9" s="196" t="str">
        <f>'SUMMARY SHEET'!B20</f>
        <v>1PC125</v>
      </c>
      <c r="C9" s="109" t="s">
        <v>113</v>
      </c>
      <c r="D9" s="120" t="s">
        <v>40</v>
      </c>
      <c r="E9" s="121">
        <f>'VET TECH'!E114</f>
        <v>28300</v>
      </c>
      <c r="F9" s="121">
        <f>'VET TECH'!E116</f>
        <v>39160.41</v>
      </c>
      <c r="G9" s="4">
        <f>'VET TECH'!E120</f>
        <v>1.3837600706713782</v>
      </c>
      <c r="H9" s="70">
        <f>'VET TECH'!E118</f>
        <v>-10860.410000000003</v>
      </c>
      <c r="I9" s="103" t="s">
        <v>53</v>
      </c>
    </row>
    <row r="10" spans="1:9" ht="13.5" customHeight="1">
      <c r="A10" s="61"/>
      <c r="B10" s="22"/>
      <c r="D10" s="22"/>
      <c r="E10" s="22"/>
      <c r="F10" s="22"/>
      <c r="G10" s="22"/>
      <c r="H10" s="22"/>
      <c r="I10" s="65"/>
    </row>
    <row r="11" spans="1:9" ht="13.5" customHeight="1">
      <c r="A11" s="61"/>
      <c r="B11" s="22"/>
      <c r="D11" s="22"/>
      <c r="E11" s="22"/>
      <c r="F11" s="22"/>
      <c r="G11" s="22"/>
      <c r="H11" s="22"/>
      <c r="I11" s="65"/>
    </row>
    <row r="12" spans="1:9" ht="13.5" customHeight="1">
      <c r="A12" s="61"/>
      <c r="B12" s="22"/>
      <c r="D12" s="73" t="s">
        <v>41</v>
      </c>
      <c r="E12" s="68">
        <f>SUM(E3:E9)</f>
        <v>115350</v>
      </c>
      <c r="F12" s="68">
        <f>SUM(F3:F9)</f>
        <v>155007.51</v>
      </c>
      <c r="G12" s="62">
        <f>SUM(F12/E12)</f>
        <v>1.3438015604681406</v>
      </c>
      <c r="H12" s="71">
        <f>SUM(H3:H9)</f>
        <v>-39657.51000000001</v>
      </c>
      <c r="I12" s="65"/>
    </row>
    <row r="13" spans="1:9" ht="12.75" thickBot="1">
      <c r="A13" s="57"/>
      <c r="B13" s="58"/>
      <c r="C13" s="58"/>
      <c r="D13" s="58"/>
      <c r="E13" s="58"/>
      <c r="F13" s="58"/>
      <c r="G13" s="58"/>
      <c r="H13" s="58"/>
      <c r="I13" s="66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62"/>
  <headerFooter alignWithMargins="0">
    <oddHeader>&amp;L&amp;"Helvetica,Regular"Foothill College
Agreement #15-C01-016&amp;C&amp;"Helvetica,Bold"&amp;12Perkins IC 2015-2016
4th Quarter
Budget Summary
BIOLOGICAL AND HEALTH SCIENCES&amp;R&amp;"Helvetica,Regular"NANETTE SOLVASON</oddHeader>
    <oddFooter>&amp;L&amp;"Helvetica,Regular"&amp;K000000&amp;D&amp;C&amp;"Helvetica,Regular"&amp;K000000PERKINS 2015-2016
&amp;R&amp;"Helvetica,Regular"&amp;K000000Workforce Develpment and 
Institutional Advancement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D15" sqref="D15"/>
    </sheetView>
  </sheetViews>
  <sheetFormatPr defaultColWidth="6.83203125" defaultRowHeight="12.75"/>
  <cols>
    <col min="1" max="2" width="11.33203125" style="180" customWidth="1"/>
    <col min="3" max="3" width="22.66015625" style="86" customWidth="1"/>
    <col min="4" max="4" width="18.5" style="180" customWidth="1"/>
    <col min="5" max="5" width="13.5" style="180" customWidth="1"/>
    <col min="6" max="6" width="13.33203125" style="180" customWidth="1"/>
    <col min="7" max="7" width="9.33203125" style="180" customWidth="1"/>
    <col min="8" max="8" width="13.5" style="180" customWidth="1"/>
    <col min="9" max="9" width="21" style="187" customWidth="1"/>
    <col min="10" max="73" width="6.83203125" style="180" customWidth="1"/>
    <col min="74" max="74" width="22.83203125" style="180" customWidth="1"/>
    <col min="75" max="16384" width="6.83203125" style="180" customWidth="1"/>
  </cols>
  <sheetData>
    <row r="1" spans="4:9" ht="13.5" thickBot="1">
      <c r="D1" s="86"/>
      <c r="E1" s="86"/>
      <c r="F1" s="86"/>
      <c r="G1" s="86"/>
      <c r="H1" s="86"/>
      <c r="I1" s="181"/>
    </row>
    <row r="2" spans="1:9" ht="33" customHeight="1" thickBot="1">
      <c r="A2" s="123" t="s">
        <v>34</v>
      </c>
      <c r="B2" s="128" t="s">
        <v>15</v>
      </c>
      <c r="C2" s="63" t="s">
        <v>45</v>
      </c>
      <c r="D2" s="108" t="s">
        <v>32</v>
      </c>
      <c r="E2" s="2" t="s">
        <v>24</v>
      </c>
      <c r="F2" s="63" t="s">
        <v>25</v>
      </c>
      <c r="G2" s="2" t="s">
        <v>26</v>
      </c>
      <c r="H2" s="63" t="s">
        <v>35</v>
      </c>
      <c r="I2" s="64" t="s">
        <v>36</v>
      </c>
    </row>
    <row r="3" spans="1:9" ht="13.5" customHeight="1">
      <c r="A3" s="221" t="s">
        <v>54</v>
      </c>
      <c r="B3" s="129" t="str">
        <f>'SUMMARY SHEET'!B3</f>
        <v>1PC112</v>
      </c>
      <c r="C3" s="111" t="s">
        <v>97</v>
      </c>
      <c r="D3" s="118" t="s">
        <v>44</v>
      </c>
      <c r="E3" s="119">
        <f>ACCT!E58</f>
        <v>16600</v>
      </c>
      <c r="F3" s="119">
        <f>ACCT!E60</f>
        <v>9202.28</v>
      </c>
      <c r="G3" s="3">
        <f>ACCT!E64</f>
        <v>0.5543542168674699</v>
      </c>
      <c r="H3" s="69">
        <f>ACCT!E62</f>
        <v>7397.719999999999</v>
      </c>
      <c r="I3" s="102" t="s">
        <v>94</v>
      </c>
    </row>
    <row r="4" spans="1:9" ht="13.5" customHeight="1">
      <c r="A4" s="226">
        <v>1305</v>
      </c>
      <c r="B4" s="125" t="str">
        <f>'SUMMARY SHEET'!B7</f>
        <v>1PC116</v>
      </c>
      <c r="C4" s="109" t="s">
        <v>100</v>
      </c>
      <c r="D4" s="120" t="s">
        <v>43</v>
      </c>
      <c r="E4" s="121">
        <f>'CHILD DEV'!E47</f>
        <v>11750</v>
      </c>
      <c r="F4" s="121">
        <f>'CHILD DEV'!E49</f>
        <v>9354.429999999998</v>
      </c>
      <c r="G4" s="23">
        <f>'CHILD DEV'!E53</f>
        <v>0.7961217021276594</v>
      </c>
      <c r="H4" s="70">
        <f>'CHILD DEV'!E51</f>
        <v>2395.5700000000015</v>
      </c>
      <c r="I4" s="102" t="s">
        <v>94</v>
      </c>
    </row>
    <row r="5" spans="1:9" ht="13.5" customHeight="1">
      <c r="A5" s="221" t="s">
        <v>57</v>
      </c>
      <c r="B5" s="124" t="str">
        <f>'SUMMARY SHEET'!B18</f>
        <v>1PC130</v>
      </c>
      <c r="C5" s="109" t="s">
        <v>111</v>
      </c>
      <c r="D5" s="120" t="s">
        <v>33</v>
      </c>
      <c r="E5" s="121">
        <f>'SMALL BUS'!E40</f>
        <v>10300</v>
      </c>
      <c r="F5" s="121">
        <f>'SMALL BUS'!E42</f>
        <v>7451.06</v>
      </c>
      <c r="G5" s="4">
        <f>'SMALL BUS'!E46</f>
        <v>0.7234038834951456</v>
      </c>
      <c r="H5" s="70">
        <f>'SMALL BUS'!E44</f>
        <v>2848.9399999999996</v>
      </c>
      <c r="I5" s="102" t="s">
        <v>94</v>
      </c>
    </row>
    <row r="6" spans="1:9" ht="13.5" customHeight="1">
      <c r="A6" s="225">
        <v>2206.1</v>
      </c>
      <c r="B6" s="188" t="str">
        <f>'SUMMARY SHEET'!B21</f>
        <v>1PC132</v>
      </c>
      <c r="C6" s="188" t="s">
        <v>114</v>
      </c>
      <c r="D6" s="188" t="s">
        <v>63</v>
      </c>
      <c r="E6" s="189">
        <f>GIST!E39</f>
        <v>3300</v>
      </c>
      <c r="F6" s="189">
        <f>GIST!E41</f>
        <v>1357.33</v>
      </c>
      <c r="G6" s="4">
        <f>GIST!E45</f>
        <v>0.4113121212121212</v>
      </c>
      <c r="H6" s="190">
        <f>GIST!E43</f>
        <v>1942.67</v>
      </c>
      <c r="I6" s="102" t="s">
        <v>94</v>
      </c>
    </row>
    <row r="7" spans="1:9" ht="13.5" customHeight="1">
      <c r="A7" s="183"/>
      <c r="B7" s="86"/>
      <c r="D7" s="86"/>
      <c r="E7" s="86"/>
      <c r="F7" s="86"/>
      <c r="G7" s="86"/>
      <c r="H7" s="86"/>
      <c r="I7" s="182"/>
    </row>
    <row r="8" spans="1:9" ht="13.5" customHeight="1">
      <c r="A8" s="183"/>
      <c r="B8" s="86"/>
      <c r="D8" s="73" t="s">
        <v>41</v>
      </c>
      <c r="E8" s="68">
        <f>SUM(E3:E6)</f>
        <v>41950</v>
      </c>
      <c r="F8" s="68">
        <f>SUM(F3:F5)</f>
        <v>26007.77</v>
      </c>
      <c r="G8" s="62">
        <f>SUM(F8/E8)</f>
        <v>0.6199706793802146</v>
      </c>
      <c r="H8" s="71">
        <f>SUM(H3:H5)</f>
        <v>12642.23</v>
      </c>
      <c r="I8" s="182"/>
    </row>
    <row r="9" spans="1:9" ht="13.5" thickBot="1">
      <c r="A9" s="184"/>
      <c r="B9" s="185"/>
      <c r="C9" s="185"/>
      <c r="D9" s="185"/>
      <c r="E9" s="185"/>
      <c r="F9" s="185"/>
      <c r="G9" s="185"/>
      <c r="H9" s="185"/>
      <c r="I9" s="186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62"/>
  <headerFooter alignWithMargins="0">
    <oddHeader>&amp;L&amp;"Helvetica,Regular"Foothill College
Agreement #15-C01-016&amp;C&amp;"Helvetica,Bold"&amp;12Perkins IC 2015-2016
4th Quarter
Budget Summary
BUSINESS AND SOCIAL SCIENCES&amp;R&amp;"Helvetica,Regular"KURT HUEG/TERESA ONG</oddHeader>
    <oddFooter>&amp;L&amp;"Helvetica,Regular"&amp;K000000&amp;D&amp;C&amp;"Helvetica,Regular"&amp;K000000PERKINS 2015-2016&amp;R&amp;"Helvetica,Regular"&amp;K000000Workforce Develpment and
Institutional Advancement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I5" sqref="I5"/>
    </sheetView>
  </sheetViews>
  <sheetFormatPr defaultColWidth="7.83203125" defaultRowHeight="12.75"/>
  <cols>
    <col min="1" max="2" width="11.33203125" style="1" customWidth="1"/>
    <col min="3" max="3" width="22.66015625" style="22" customWidth="1"/>
    <col min="4" max="4" width="18.5" style="1" customWidth="1"/>
    <col min="5" max="5" width="13.5" style="1" customWidth="1"/>
    <col min="6" max="6" width="13.33203125" style="1" customWidth="1"/>
    <col min="7" max="7" width="9.33203125" style="1" customWidth="1"/>
    <col min="8" max="8" width="13.5" style="1" customWidth="1"/>
    <col min="9" max="9" width="21" style="67" customWidth="1"/>
    <col min="10" max="73" width="7.83203125" style="1" customWidth="1"/>
    <col min="74" max="74" width="22.83203125" style="1" customWidth="1"/>
    <col min="75" max="16384" width="7.83203125" style="1" customWidth="1"/>
  </cols>
  <sheetData>
    <row r="1" spans="4:9" ht="12.75" thickBot="1">
      <c r="D1" s="22"/>
      <c r="E1" s="22"/>
      <c r="F1" s="22"/>
      <c r="G1" s="22"/>
      <c r="H1" s="22"/>
      <c r="I1" s="101"/>
    </row>
    <row r="2" spans="1:9" ht="33" customHeight="1" thickBot="1">
      <c r="A2" s="123" t="s">
        <v>58</v>
      </c>
      <c r="B2" s="128" t="s">
        <v>16</v>
      </c>
      <c r="C2" s="63" t="s">
        <v>45</v>
      </c>
      <c r="D2" s="108" t="s">
        <v>32</v>
      </c>
      <c r="E2" s="2" t="s">
        <v>24</v>
      </c>
      <c r="F2" s="63" t="s">
        <v>25</v>
      </c>
      <c r="G2" s="2" t="s">
        <v>26</v>
      </c>
      <c r="H2" s="63" t="s">
        <v>35</v>
      </c>
      <c r="I2" s="64" t="s">
        <v>36</v>
      </c>
    </row>
    <row r="3" spans="1:9" ht="13.5" customHeight="1">
      <c r="A3" s="227">
        <v>1012</v>
      </c>
      <c r="B3" s="124" t="s">
        <v>69</v>
      </c>
      <c r="C3" s="131" t="s">
        <v>98</v>
      </c>
      <c r="D3" s="120" t="s">
        <v>49</v>
      </c>
      <c r="E3" s="121">
        <f>'APP PHOT'!E32</f>
        <v>4000</v>
      </c>
      <c r="F3" s="121">
        <f>'APP PHOT'!E34</f>
        <v>6492.5599999999995</v>
      </c>
      <c r="G3" s="4">
        <f>'APP PHOT'!E38</f>
        <v>1.6231399999999998</v>
      </c>
      <c r="H3" s="70">
        <f>'APP PHOT'!E36</f>
        <v>-2492.5599999999995</v>
      </c>
      <c r="I3" s="104" t="s">
        <v>602</v>
      </c>
    </row>
    <row r="4" spans="1:9" ht="13.5" customHeight="1">
      <c r="A4" s="227">
        <v>1005</v>
      </c>
      <c r="B4" s="124" t="str">
        <f>'SUMMARY SHEET'!B12</f>
        <v>1PC123</v>
      </c>
      <c r="C4" s="131" t="s">
        <v>105</v>
      </c>
      <c r="D4" s="120" t="s">
        <v>46</v>
      </c>
      <c r="E4" s="121">
        <f>'MUS TECH'!E47</f>
        <v>23000</v>
      </c>
      <c r="F4" s="121">
        <f>'MUS TECH'!E49</f>
        <v>22587.140000000003</v>
      </c>
      <c r="G4" s="4">
        <f>'MUS TECH'!E53</f>
        <v>0.9820495652173914</v>
      </c>
      <c r="H4" s="70">
        <f>'MUS TECH'!E51</f>
        <v>412.85999999999694</v>
      </c>
      <c r="I4" s="441" t="s">
        <v>602</v>
      </c>
    </row>
    <row r="5" spans="1:9" ht="13.5" customHeight="1">
      <c r="A5" s="227">
        <v>1006</v>
      </c>
      <c r="B5" s="124" t="str">
        <f>'SUMMARY SHEET'!B19</f>
        <v>1PC131</v>
      </c>
      <c r="C5" s="131" t="s">
        <v>112</v>
      </c>
      <c r="D5" s="120" t="s">
        <v>22</v>
      </c>
      <c r="E5" s="121">
        <f>'THEATRE TECH'!E50</f>
        <v>7600</v>
      </c>
      <c r="F5" s="121">
        <f>'THEATRE TECH'!E52</f>
        <v>10756.56</v>
      </c>
      <c r="G5" s="4">
        <f>'THEATRE TECH'!E56</f>
        <v>1.415336842105263</v>
      </c>
      <c r="H5" s="70">
        <f>'THEATRE TECH'!E54</f>
        <v>-3156.5599999999995</v>
      </c>
      <c r="I5" s="441" t="s">
        <v>602</v>
      </c>
    </row>
    <row r="6" spans="1:9" ht="13.5" customHeight="1">
      <c r="A6" s="61"/>
      <c r="B6" s="22"/>
      <c r="D6" s="22"/>
      <c r="E6" s="22"/>
      <c r="F6" s="22"/>
      <c r="G6" s="22"/>
      <c r="H6" s="22"/>
      <c r="I6" s="65"/>
    </row>
    <row r="7" spans="1:9" ht="13.5" customHeight="1">
      <c r="A7" s="61"/>
      <c r="B7" s="22"/>
      <c r="D7" s="22"/>
      <c r="E7" s="22"/>
      <c r="F7" s="22"/>
      <c r="G7" s="22"/>
      <c r="H7" s="22"/>
      <c r="I7" s="65"/>
    </row>
    <row r="8" spans="1:9" ht="13.5" customHeight="1">
      <c r="A8" s="61"/>
      <c r="B8" s="22"/>
      <c r="D8" s="73" t="s">
        <v>41</v>
      </c>
      <c r="E8" s="68">
        <f>SUM(E3:E5)</f>
        <v>34600</v>
      </c>
      <c r="F8" s="68">
        <f>SUM(F3:F5)</f>
        <v>39836.26</v>
      </c>
      <c r="G8" s="62">
        <f>SUM(F8/E8)</f>
        <v>1.1513369942196532</v>
      </c>
      <c r="H8" s="71">
        <f>SUM(H3:H5)</f>
        <v>-5236.260000000002</v>
      </c>
      <c r="I8" s="65"/>
    </row>
    <row r="9" spans="1:9" ht="12.75" thickBot="1">
      <c r="A9" s="57"/>
      <c r="B9" s="58"/>
      <c r="C9" s="58"/>
      <c r="D9" s="58"/>
      <c r="E9" s="58"/>
      <c r="F9" s="58"/>
      <c r="G9" s="58"/>
      <c r="H9" s="58"/>
      <c r="I9" s="66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62"/>
  <headerFooter alignWithMargins="0">
    <oddHeader>&amp;L&amp;"Helvetica,Regular"&amp;K000000Foothill College
Agreement #15-C01-016&amp;C&amp;"Helvetica,Bold"&amp;12&amp;K000000Perkins IC 2015-2016
4th Quarter
Budget Summary
FINE ARTS AND COMMUNICATION&amp;R&amp;"Helvetica,Regular"&amp;K000000PENNINGTON/ ANDERSON</oddHeader>
    <oddFooter>&amp;L&amp;"Helvetica,Regular"&amp;K000000&amp;D&amp;C&amp;"Helvetica,Regular"&amp;K000000PERKINS 2015-2016
&amp;R&amp;"Helvetica,Regular"&amp;K000000Workforce Develpment and 
Institutional Advancement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E21" sqref="E21"/>
    </sheetView>
  </sheetViews>
  <sheetFormatPr defaultColWidth="9" defaultRowHeight="12.75"/>
  <cols>
    <col min="1" max="2" width="11.33203125" style="1" customWidth="1"/>
    <col min="3" max="3" width="22.66015625" style="22" customWidth="1"/>
    <col min="4" max="4" width="18.5" style="1" customWidth="1"/>
    <col min="5" max="5" width="13.5" style="1" customWidth="1"/>
    <col min="6" max="6" width="13.33203125" style="1" customWidth="1"/>
    <col min="7" max="7" width="9.33203125" style="1" customWidth="1"/>
    <col min="8" max="8" width="13.5" style="1" customWidth="1"/>
    <col min="9" max="9" width="21" style="67" customWidth="1"/>
    <col min="10" max="73" width="9" style="1" customWidth="1"/>
    <col min="74" max="74" width="22.83203125" style="1" customWidth="1"/>
    <col min="75" max="16384" width="9" style="1" customWidth="1"/>
  </cols>
  <sheetData>
    <row r="1" spans="4:9" ht="12.75" thickBot="1">
      <c r="D1" s="22"/>
      <c r="E1" s="22"/>
      <c r="F1" s="22"/>
      <c r="G1" s="22"/>
      <c r="H1" s="22"/>
      <c r="I1" s="101"/>
    </row>
    <row r="2" spans="1:9" ht="33" customHeight="1" thickBot="1">
      <c r="A2" s="123" t="s">
        <v>34</v>
      </c>
      <c r="B2" s="128" t="s">
        <v>16</v>
      </c>
      <c r="C2" s="63" t="s">
        <v>45</v>
      </c>
      <c r="D2" s="108" t="s">
        <v>32</v>
      </c>
      <c r="E2" s="2" t="s">
        <v>24</v>
      </c>
      <c r="F2" s="63" t="s">
        <v>25</v>
      </c>
      <c r="G2" s="2" t="s">
        <v>26</v>
      </c>
      <c r="H2" s="63" t="s">
        <v>35</v>
      </c>
      <c r="I2" s="64" t="s">
        <v>36</v>
      </c>
    </row>
    <row r="3" spans="1:9" ht="13.5" customHeight="1">
      <c r="A3" s="110" t="s">
        <v>42</v>
      </c>
      <c r="B3" s="130" t="s">
        <v>75</v>
      </c>
      <c r="C3" s="109" t="s">
        <v>104</v>
      </c>
      <c r="D3" s="120" t="s">
        <v>27</v>
      </c>
      <c r="E3" s="121">
        <f>MARKETING!E54</f>
        <v>29000</v>
      </c>
      <c r="F3" s="121">
        <f>MARKETING!E56</f>
        <v>8240.42</v>
      </c>
      <c r="G3" s="4">
        <f>MARKETING!E60</f>
        <v>0.28415241379310346</v>
      </c>
      <c r="H3" s="70">
        <f>MARKETING!E58</f>
        <v>20759.58</v>
      </c>
      <c r="I3" s="122" t="s">
        <v>61</v>
      </c>
    </row>
    <row r="4" spans="1:9" ht="13.5" customHeight="1">
      <c r="A4" s="61"/>
      <c r="B4" s="22"/>
      <c r="D4" s="22"/>
      <c r="E4" s="22"/>
      <c r="F4" s="22"/>
      <c r="G4" s="22"/>
      <c r="H4" s="22"/>
      <c r="I4" s="65"/>
    </row>
    <row r="5" spans="1:9" ht="13.5" customHeight="1">
      <c r="A5" s="61"/>
      <c r="B5" s="22"/>
      <c r="D5" s="22"/>
      <c r="E5" s="22"/>
      <c r="F5" s="22"/>
      <c r="G5" s="22"/>
      <c r="H5" s="22"/>
      <c r="I5" s="65"/>
    </row>
    <row r="6" spans="1:9" ht="13.5" customHeight="1">
      <c r="A6" s="61"/>
      <c r="B6" s="22"/>
      <c r="D6" s="73" t="s">
        <v>41</v>
      </c>
      <c r="E6" s="68">
        <f>SUM(E3:E3)</f>
        <v>29000</v>
      </c>
      <c r="F6" s="68">
        <f>SUM(F3:F3)</f>
        <v>8240.42</v>
      </c>
      <c r="G6" s="62">
        <f>SUM(F6/E6)</f>
        <v>0.28415241379310346</v>
      </c>
      <c r="H6" s="71">
        <f>SUM(H3:H3)</f>
        <v>20759.58</v>
      </c>
      <c r="I6" s="65"/>
    </row>
    <row r="7" spans="1:9" ht="12.75" thickBot="1">
      <c r="A7" s="57"/>
      <c r="B7" s="58"/>
      <c r="C7" s="58"/>
      <c r="D7" s="58"/>
      <c r="E7" s="58"/>
      <c r="F7" s="58"/>
      <c r="G7" s="58"/>
      <c r="H7" s="58"/>
      <c r="I7" s="66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62"/>
  <headerFooter alignWithMargins="0">
    <oddHeader>&amp;L&amp;"Helvetica,Regular"&amp;K000000Foothill College
Agreement #15-C01-016&amp;C&amp;"Helvetica,Bold"&amp;12&amp;K000000Perkins IC 2015-2016
4TH Quarter
Budget Summary
MARKETING&amp;R&amp;"Helvetica,Regular"&amp;K000000ANDREA HANSTEIN</oddHeader>
    <oddFooter>&amp;L&amp;"Helvetica,Regular"&amp;K000000&amp;D&amp;C&amp;"Helvetica,Regular"&amp;K000000PERKINS 2015-2016
&amp;R&amp;"Helvetica,Regular"&amp;K000000Workforce Develpment and 
Institutional Advancement 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B5" sqref="B5"/>
    </sheetView>
  </sheetViews>
  <sheetFormatPr defaultColWidth="9" defaultRowHeight="12.75"/>
  <cols>
    <col min="1" max="2" width="11.33203125" style="1" customWidth="1"/>
    <col min="3" max="3" width="22.66015625" style="22" customWidth="1"/>
    <col min="4" max="4" width="18.5" style="1" customWidth="1"/>
    <col min="5" max="5" width="13.5" style="1" customWidth="1"/>
    <col min="6" max="6" width="13.33203125" style="1" customWidth="1"/>
    <col min="7" max="7" width="9.33203125" style="1" customWidth="1"/>
    <col min="8" max="8" width="13.5" style="1" customWidth="1"/>
    <col min="9" max="9" width="21" style="67" customWidth="1"/>
    <col min="10" max="73" width="9" style="1" customWidth="1"/>
    <col min="74" max="74" width="22.83203125" style="1" customWidth="1"/>
    <col min="75" max="16384" width="9" style="1" customWidth="1"/>
  </cols>
  <sheetData>
    <row r="1" spans="4:9" ht="12.75" thickBot="1">
      <c r="D1" s="22"/>
      <c r="E1" s="22"/>
      <c r="F1" s="22"/>
      <c r="G1" s="22"/>
      <c r="H1" s="22"/>
      <c r="I1" s="101"/>
    </row>
    <row r="2" spans="1:9" ht="33" customHeight="1" thickBot="1">
      <c r="A2" s="123" t="s">
        <v>34</v>
      </c>
      <c r="B2" s="128" t="s">
        <v>16</v>
      </c>
      <c r="C2" s="63" t="s">
        <v>45</v>
      </c>
      <c r="D2" s="108" t="s">
        <v>32</v>
      </c>
      <c r="E2" s="2" t="s">
        <v>24</v>
      </c>
      <c r="F2" s="63" t="s">
        <v>25</v>
      </c>
      <c r="G2" s="2" t="s">
        <v>26</v>
      </c>
      <c r="H2" s="63" t="s">
        <v>35</v>
      </c>
      <c r="I2" s="64" t="s">
        <v>36</v>
      </c>
    </row>
    <row r="3" spans="1:9" ht="13.5" customHeight="1">
      <c r="A3" s="110" t="s">
        <v>17</v>
      </c>
      <c r="B3" s="130" t="str">
        <f>'SUMMARY SHEET'!B13</f>
        <v>1PC124</v>
      </c>
      <c r="C3" s="109" t="s">
        <v>106</v>
      </c>
      <c r="D3" s="120" t="s">
        <v>28</v>
      </c>
      <c r="E3" s="121">
        <f>OTI!E38</f>
        <v>18535</v>
      </c>
      <c r="F3" s="121">
        <f>OTI!E40</f>
        <v>18288.28</v>
      </c>
      <c r="G3" s="4">
        <f>OTI!E44</f>
        <v>0.9866889668195306</v>
      </c>
      <c r="H3" s="70">
        <f>OTI!E42</f>
        <v>246.72000000000116</v>
      </c>
      <c r="I3" s="122" t="s">
        <v>47</v>
      </c>
    </row>
    <row r="4" spans="1:9" ht="13.5" customHeight="1">
      <c r="A4" s="61"/>
      <c r="B4" s="22"/>
      <c r="D4" s="22"/>
      <c r="E4" s="22"/>
      <c r="F4" s="22"/>
      <c r="G4" s="22"/>
      <c r="H4" s="22"/>
      <c r="I4" s="65"/>
    </row>
    <row r="5" spans="1:9" ht="13.5" customHeight="1">
      <c r="A5" s="61"/>
      <c r="B5" s="22"/>
      <c r="D5" s="22"/>
      <c r="E5" s="22"/>
      <c r="F5" s="22"/>
      <c r="G5" s="22"/>
      <c r="H5" s="22"/>
      <c r="I5" s="65"/>
    </row>
    <row r="6" spans="1:9" ht="13.5" customHeight="1">
      <c r="A6" s="61"/>
      <c r="B6" s="22"/>
      <c r="D6" s="73" t="s">
        <v>41</v>
      </c>
      <c r="E6" s="68">
        <f>SUM(E3:E3)</f>
        <v>18535</v>
      </c>
      <c r="F6" s="68">
        <f>SUM(F3:F3)</f>
        <v>18288.28</v>
      </c>
      <c r="G6" s="62">
        <f>SUM(F6/E6)</f>
        <v>0.9866889668195306</v>
      </c>
      <c r="H6" s="71">
        <f>SUM(H3:H3)</f>
        <v>246.72000000000116</v>
      </c>
      <c r="I6" s="65"/>
    </row>
    <row r="7" spans="1:9" ht="12.75" thickBot="1">
      <c r="A7" s="57"/>
      <c r="B7" s="58"/>
      <c r="C7" s="58"/>
      <c r="D7" s="58"/>
      <c r="E7" s="58"/>
      <c r="F7" s="58"/>
      <c r="G7" s="58"/>
      <c r="H7" s="58"/>
      <c r="I7" s="66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62"/>
  <headerFooter alignWithMargins="0">
    <oddHeader>&amp;L&amp;"Helvetica,Regular"&amp;K000000Foothill College
Agreement #15-C01-016&amp;C&amp;"Helvetica,Bold"&amp;12&amp;K000000Perkins IC 2015-2016
4TH Quarter
Budget Summary
OCCUPATIONAL TRAINING INSTITUTE&amp;R&amp;"Helvetica,Regular"&amp;K000000DAN DISHNO</oddHeader>
    <oddFooter>&amp;L&amp;"Helvetica,Regular"&amp;K000000&amp;D&amp;C&amp;"Helvetica,Regular"&amp;K000000PERKINS 2015-2016
&amp;R&amp;"Helvetica,Regular"&amp;K000000Workforce Develpment and 
Institutional Advancement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F18" sqref="F18"/>
    </sheetView>
  </sheetViews>
  <sheetFormatPr defaultColWidth="9" defaultRowHeight="12.75"/>
  <cols>
    <col min="1" max="2" width="11.33203125" style="1" customWidth="1"/>
    <col min="3" max="3" width="22.66015625" style="22" customWidth="1"/>
    <col min="4" max="4" width="18.5" style="1" customWidth="1"/>
    <col min="5" max="5" width="13.5" style="1" customWidth="1"/>
    <col min="6" max="6" width="13.33203125" style="1" customWidth="1"/>
    <col min="7" max="7" width="12.5" style="1" customWidth="1"/>
    <col min="8" max="8" width="13.5" style="1" customWidth="1"/>
    <col min="9" max="9" width="21" style="67" customWidth="1"/>
    <col min="10" max="73" width="9" style="1" customWidth="1"/>
    <col min="74" max="74" width="22.83203125" style="1" customWidth="1"/>
    <col min="75" max="16384" width="9" style="1" customWidth="1"/>
  </cols>
  <sheetData>
    <row r="1" spans="4:9" ht="12.75" thickBot="1">
      <c r="D1" s="22"/>
      <c r="E1" s="22"/>
      <c r="F1" s="22"/>
      <c r="G1" s="22"/>
      <c r="H1" s="22"/>
      <c r="I1" s="101"/>
    </row>
    <row r="2" spans="1:9" ht="33" customHeight="1" thickBot="1">
      <c r="A2" s="123" t="s">
        <v>34</v>
      </c>
      <c r="B2" s="128" t="s">
        <v>15</v>
      </c>
      <c r="C2" s="63" t="s">
        <v>45</v>
      </c>
      <c r="D2" s="108" t="s">
        <v>32</v>
      </c>
      <c r="E2" s="2" t="s">
        <v>24</v>
      </c>
      <c r="F2" s="63" t="s">
        <v>25</v>
      </c>
      <c r="G2" s="2" t="s">
        <v>26</v>
      </c>
      <c r="H2" s="63" t="s">
        <v>35</v>
      </c>
      <c r="I2" s="64" t="s">
        <v>36</v>
      </c>
    </row>
    <row r="3" spans="1:9" ht="13.5" customHeight="1">
      <c r="A3" s="222" t="s">
        <v>55</v>
      </c>
      <c r="B3" s="125" t="s">
        <v>70</v>
      </c>
      <c r="C3" s="131" t="s">
        <v>99</v>
      </c>
      <c r="D3" s="120" t="s">
        <v>52</v>
      </c>
      <c r="E3" s="121">
        <v>15500</v>
      </c>
      <c r="F3" s="121">
        <f>NANO!E31</f>
        <v>15945.41</v>
      </c>
      <c r="G3" s="23">
        <f>F3/E3</f>
        <v>1.028736129032258</v>
      </c>
      <c r="H3" s="70">
        <f>E3-F3</f>
        <v>-445.40999999999985</v>
      </c>
      <c r="I3" s="127" t="s">
        <v>60</v>
      </c>
    </row>
    <row r="4" spans="1:9" ht="13.5" customHeight="1">
      <c r="A4" s="61"/>
      <c r="B4" s="22"/>
      <c r="D4" s="22"/>
      <c r="E4" s="22"/>
      <c r="F4" s="22"/>
      <c r="G4" s="22"/>
      <c r="H4" s="219"/>
      <c r="I4" s="65"/>
    </row>
    <row r="5" spans="1:9" ht="13.5" customHeight="1">
      <c r="A5" s="61"/>
      <c r="B5" s="22"/>
      <c r="D5" s="22"/>
      <c r="E5" s="22"/>
      <c r="F5" s="22"/>
      <c r="G5" s="22"/>
      <c r="H5" s="22"/>
      <c r="I5" s="65"/>
    </row>
    <row r="6" spans="1:9" ht="13.5" customHeight="1">
      <c r="A6" s="61"/>
      <c r="B6" s="22"/>
      <c r="D6" s="73" t="s">
        <v>41</v>
      </c>
      <c r="E6" s="68">
        <f>SUM(E3:E3)</f>
        <v>15500</v>
      </c>
      <c r="F6" s="68">
        <f>SUM(F3:F3)</f>
        <v>15945.41</v>
      </c>
      <c r="G6" s="62">
        <f>SUM(F6/E6)</f>
        <v>1.028736129032258</v>
      </c>
      <c r="H6" s="71">
        <f>SUM(H3:H3)</f>
        <v>-445.40999999999985</v>
      </c>
      <c r="I6" s="65"/>
    </row>
    <row r="7" spans="1:9" ht="12.75" thickBot="1">
      <c r="A7" s="57"/>
      <c r="B7" s="58"/>
      <c r="C7" s="58"/>
      <c r="D7" s="58"/>
      <c r="E7" s="58"/>
      <c r="F7" s="58"/>
      <c r="G7" s="58"/>
      <c r="H7" s="58"/>
      <c r="I7" s="66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60"/>
  <headerFooter alignWithMargins="0">
    <oddHeader>&amp;L&amp;"Helvetica,Regular"&amp;K000000Foothill College
Agreement #15-C01-016&amp;C&amp;"Helvetica,Bold"&amp;12&amp;K000000Perkins IC 2015-2016
4TH Quarter
Budget Summary
PHYSICAL SCIENCE, MATH AND ENGINEERING&amp;R&amp;"Helvetica,Regular"&amp;K000000TAM
CORMIA</oddHeader>
    <oddFooter>&amp;L&amp;"Helvetica,Regular"&amp;K000000&amp;D&amp;C&amp;"Helvetica,Regular"&amp;K000000PERKINS 2015-2016
&amp;R&amp;"Helvetica,Regular"&amp;K000000Workforce Develpment and 
Institutional Advancement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I3" sqref="I3"/>
    </sheetView>
  </sheetViews>
  <sheetFormatPr defaultColWidth="9" defaultRowHeight="12.75"/>
  <cols>
    <col min="1" max="2" width="11.33203125" style="1" customWidth="1"/>
    <col min="3" max="3" width="22.66015625" style="22" customWidth="1"/>
    <col min="4" max="4" width="18.5" style="1" customWidth="1"/>
    <col min="5" max="5" width="13.5" style="1" customWidth="1"/>
    <col min="6" max="6" width="13.33203125" style="1" customWidth="1"/>
    <col min="7" max="7" width="9.33203125" style="1" customWidth="1"/>
    <col min="8" max="8" width="13.5" style="1" customWidth="1"/>
    <col min="9" max="9" width="21" style="67" customWidth="1"/>
    <col min="10" max="73" width="9" style="1" customWidth="1"/>
    <col min="74" max="74" width="22.83203125" style="1" customWidth="1"/>
    <col min="75" max="16384" width="9" style="1" customWidth="1"/>
  </cols>
  <sheetData>
    <row r="1" spans="4:9" ht="12.75" thickBot="1">
      <c r="D1" s="22"/>
      <c r="E1" s="22"/>
      <c r="F1" s="22"/>
      <c r="G1" s="22"/>
      <c r="H1" s="22"/>
      <c r="I1" s="101"/>
    </row>
    <row r="2" spans="1:9" ht="33" customHeight="1" thickBot="1">
      <c r="A2" s="123" t="s">
        <v>64</v>
      </c>
      <c r="B2" s="128" t="s">
        <v>15</v>
      </c>
      <c r="C2" s="63" t="s">
        <v>45</v>
      </c>
      <c r="D2" s="108" t="s">
        <v>32</v>
      </c>
      <c r="E2" s="2" t="s">
        <v>24</v>
      </c>
      <c r="F2" s="63" t="s">
        <v>25</v>
      </c>
      <c r="G2" s="2" t="s">
        <v>26</v>
      </c>
      <c r="H2" s="63" t="s">
        <v>35</v>
      </c>
      <c r="I2" s="64" t="s">
        <v>36</v>
      </c>
    </row>
    <row r="3" spans="1:9" ht="13.5" customHeight="1">
      <c r="A3" s="222" t="s">
        <v>65</v>
      </c>
      <c r="B3" s="125" t="s">
        <v>72</v>
      </c>
      <c r="C3" s="131" t="s">
        <v>101</v>
      </c>
      <c r="D3" s="228" t="s">
        <v>66</v>
      </c>
      <c r="E3" s="121">
        <v>2100</v>
      </c>
      <c r="F3" s="121">
        <v>0</v>
      </c>
      <c r="G3" s="23">
        <v>0</v>
      </c>
      <c r="H3" s="70">
        <v>2100</v>
      </c>
      <c r="I3" s="229" t="s">
        <v>95</v>
      </c>
    </row>
    <row r="4" spans="1:9" ht="13.5" customHeight="1">
      <c r="A4" s="61"/>
      <c r="B4" s="22"/>
      <c r="D4" s="22"/>
      <c r="E4" s="22"/>
      <c r="F4" s="22"/>
      <c r="G4" s="22"/>
      <c r="H4" s="219"/>
      <c r="I4" s="65"/>
    </row>
    <row r="5" spans="1:9" ht="13.5" customHeight="1">
      <c r="A5" s="61"/>
      <c r="B5" s="22"/>
      <c r="D5" s="22"/>
      <c r="E5" s="22"/>
      <c r="F5" s="22"/>
      <c r="G5" s="22"/>
      <c r="H5" s="22"/>
      <c r="I5" s="65"/>
    </row>
    <row r="6" spans="1:9" ht="13.5" customHeight="1">
      <c r="A6" s="61"/>
      <c r="B6" s="22"/>
      <c r="D6" s="73" t="s">
        <v>41</v>
      </c>
      <c r="E6" s="68">
        <f>SUM(E3:E3)</f>
        <v>2100</v>
      </c>
      <c r="F6" s="68">
        <f>SUM(F3:F3)</f>
        <v>0</v>
      </c>
      <c r="G6" s="62">
        <f>SUM(F6/E6)</f>
        <v>0</v>
      </c>
      <c r="H6" s="71">
        <f>SUM(H3:H3)</f>
        <v>2100</v>
      </c>
      <c r="I6" s="65"/>
    </row>
    <row r="7" spans="1:9" ht="12.75" thickBot="1">
      <c r="A7" s="57"/>
      <c r="B7" s="58"/>
      <c r="C7" s="58"/>
      <c r="D7" s="58"/>
      <c r="E7" s="58"/>
      <c r="F7" s="58"/>
      <c r="G7" s="58"/>
      <c r="H7" s="58"/>
      <c r="I7" s="66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62"/>
  <headerFooter alignWithMargins="0">
    <oddHeader>&amp;L&amp;"Helvetica,Regular"&amp;K000000Foothill College
Agreement #15-C01-016&amp;C&amp;"Helvetica,Bold"&amp;12&amp;K000000Perkins IC 2015-2016
4TH Quarter
CTE INSTITUTIONAL RESEARCH&amp;R&amp;"Helvetica,Regular"&amp;K000000BERNATA SLATER/DONNA WOLF</oddHeader>
    <oddFooter>&amp;L&amp;"Helvetica,Regular"&amp;K000000&amp;D&amp;C&amp;"Helvetica,Regular"&amp;K000000PERKINS 2015-2016
&amp;R&amp;"Helvetica,Regular"&amp;K000000Workforce Develpment and 
Institutional Advancement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8">
      <selection activeCell="A28" sqref="A28"/>
    </sheetView>
  </sheetViews>
  <sheetFormatPr defaultColWidth="11.33203125" defaultRowHeight="12.75"/>
  <cols>
    <col min="1" max="2" width="12.83203125" style="1" customWidth="1"/>
    <col min="3" max="3" width="14" style="5" customWidth="1"/>
    <col min="4" max="4" width="37.33203125" style="1" customWidth="1"/>
    <col min="5" max="5" width="16" style="6" customWidth="1"/>
    <col min="6" max="6" width="12.66015625" style="1" customWidth="1"/>
    <col min="7" max="16384" width="11.33203125" style="1" customWidth="1"/>
  </cols>
  <sheetData>
    <row r="1" spans="1:6" ht="13.5" customHeight="1">
      <c r="A1" s="24"/>
      <c r="B1" s="25"/>
      <c r="C1" s="26"/>
      <c r="D1" s="25"/>
      <c r="E1" s="27"/>
      <c r="F1" s="28"/>
    </row>
    <row r="2" spans="1:6" s="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</row>
    <row r="3" spans="1:8" ht="13.5" customHeight="1">
      <c r="A3" s="31"/>
      <c r="B3" s="13"/>
      <c r="C3" s="13"/>
      <c r="D3" s="13"/>
      <c r="E3" s="32"/>
      <c r="F3" s="33"/>
      <c r="G3" s="5"/>
      <c r="H3" s="5"/>
    </row>
    <row r="4" spans="1:8" ht="13.5" customHeight="1">
      <c r="A4" s="34" t="s">
        <v>11</v>
      </c>
      <c r="B4" s="11">
        <v>1000</v>
      </c>
      <c r="C4" s="11"/>
      <c r="D4" s="11" t="s">
        <v>1</v>
      </c>
      <c r="E4" s="12">
        <v>0</v>
      </c>
      <c r="F4" s="77">
        <f>SUM(E5:E7)</f>
        <v>0</v>
      </c>
      <c r="G4" s="5"/>
      <c r="H4" s="5"/>
    </row>
    <row r="5" spans="1:8" ht="13.5" customHeight="1">
      <c r="A5" s="36"/>
      <c r="B5" s="17"/>
      <c r="C5" s="17"/>
      <c r="D5" s="17"/>
      <c r="E5" s="80"/>
      <c r="F5" s="78" t="s">
        <v>2</v>
      </c>
      <c r="G5" s="5"/>
      <c r="H5" s="5"/>
    </row>
    <row r="6" spans="1:8" ht="13.5" customHeight="1">
      <c r="A6" s="36"/>
      <c r="B6" s="17"/>
      <c r="C6" s="38"/>
      <c r="D6" s="17"/>
      <c r="E6" s="14"/>
      <c r="F6" s="79"/>
      <c r="G6" s="5"/>
      <c r="H6" s="5"/>
    </row>
    <row r="7" spans="1:8" ht="13.5" customHeight="1">
      <c r="A7" s="36"/>
      <c r="B7" s="17"/>
      <c r="C7" s="17"/>
      <c r="D7" s="17"/>
      <c r="E7" s="14"/>
      <c r="F7" s="79"/>
      <c r="G7" s="5"/>
      <c r="H7" s="5"/>
    </row>
    <row r="8" spans="1:8" ht="13.5" customHeight="1">
      <c r="A8" s="34" t="s">
        <v>11</v>
      </c>
      <c r="B8" s="15">
        <v>2000</v>
      </c>
      <c r="C8" s="15"/>
      <c r="D8" s="11" t="s">
        <v>5</v>
      </c>
      <c r="E8" s="12">
        <v>0</v>
      </c>
      <c r="F8" s="77">
        <f>SUM(E9:E11)</f>
        <v>0</v>
      </c>
      <c r="G8" s="5"/>
      <c r="H8" s="5"/>
    </row>
    <row r="9" spans="1:6" s="5" customFormat="1" ht="13.5" customHeight="1">
      <c r="A9" s="74"/>
      <c r="B9" s="75"/>
      <c r="C9" s="75"/>
      <c r="D9" s="75"/>
      <c r="E9" s="80"/>
      <c r="F9" s="78"/>
    </row>
    <row r="10" spans="1:6" s="5" customFormat="1" ht="13.5" customHeight="1">
      <c r="A10" s="36"/>
      <c r="B10" s="17"/>
      <c r="C10" s="17"/>
      <c r="D10" s="17"/>
      <c r="E10" s="40"/>
      <c r="F10" s="79"/>
    </row>
    <row r="11" spans="1:8" ht="13.5" customHeight="1">
      <c r="A11" s="36"/>
      <c r="B11" s="17"/>
      <c r="C11" s="17"/>
      <c r="D11" s="17"/>
      <c r="E11" s="40"/>
      <c r="F11" s="79"/>
      <c r="G11" s="5"/>
      <c r="H11" s="5"/>
    </row>
    <row r="12" spans="1:8" ht="13.5" customHeight="1">
      <c r="A12" s="34" t="s">
        <v>11</v>
      </c>
      <c r="B12" s="11">
        <v>3000</v>
      </c>
      <c r="C12" s="11"/>
      <c r="D12" s="11" t="s">
        <v>6</v>
      </c>
      <c r="E12" s="12">
        <v>0</v>
      </c>
      <c r="F12" s="77">
        <f>SUM(E13:E15)</f>
        <v>0</v>
      </c>
      <c r="G12" s="5"/>
      <c r="H12" s="5"/>
    </row>
    <row r="13" spans="1:6" s="5" customFormat="1" ht="13.5" customHeight="1">
      <c r="A13" s="76"/>
      <c r="B13" s="17"/>
      <c r="C13" s="17"/>
      <c r="D13" s="17"/>
      <c r="E13" s="80"/>
      <c r="F13" s="78"/>
    </row>
    <row r="14" spans="1:6" s="5" customFormat="1" ht="13.5" customHeight="1">
      <c r="A14" s="76"/>
      <c r="B14" s="17"/>
      <c r="C14" s="17"/>
      <c r="D14" s="17"/>
      <c r="E14" s="81"/>
      <c r="F14" s="78"/>
    </row>
    <row r="15" spans="1:8" ht="13.5" customHeight="1">
      <c r="A15" s="42"/>
      <c r="B15" s="17"/>
      <c r="C15" s="17"/>
      <c r="D15" s="17"/>
      <c r="E15" s="14"/>
      <c r="F15" s="79"/>
      <c r="G15" s="5"/>
      <c r="H15" s="5"/>
    </row>
    <row r="16" spans="1:8" ht="13.5" customHeight="1">
      <c r="A16" s="34" t="s">
        <v>11</v>
      </c>
      <c r="B16" s="107">
        <v>4000</v>
      </c>
      <c r="C16" s="11"/>
      <c r="D16" s="11" t="s">
        <v>7</v>
      </c>
      <c r="E16" s="106">
        <v>75</v>
      </c>
      <c r="F16" s="77">
        <f>SUM(E17:E20)</f>
        <v>0</v>
      </c>
      <c r="G16" s="5"/>
      <c r="H16" s="5"/>
    </row>
    <row r="17" spans="1:8" ht="13.5" customHeight="1">
      <c r="A17" s="36"/>
      <c r="B17" s="17"/>
      <c r="C17" s="17"/>
      <c r="D17" s="17"/>
      <c r="E17" s="80"/>
      <c r="F17" s="82"/>
      <c r="G17" s="5"/>
      <c r="H17" s="5"/>
    </row>
    <row r="18" spans="1:8" ht="13.5" customHeight="1">
      <c r="A18" s="36"/>
      <c r="B18" s="17"/>
      <c r="C18" s="17"/>
      <c r="D18" s="17"/>
      <c r="E18" s="14"/>
      <c r="F18" s="82"/>
      <c r="G18" s="5"/>
      <c r="H18" s="5"/>
    </row>
    <row r="19" spans="1:8" ht="13.5" customHeight="1">
      <c r="A19" s="36"/>
      <c r="B19" s="17"/>
      <c r="C19" s="17"/>
      <c r="D19" s="17"/>
      <c r="E19" s="14"/>
      <c r="F19" s="79"/>
      <c r="G19" s="5"/>
      <c r="H19" s="5"/>
    </row>
    <row r="20" spans="1:8" ht="13.5" customHeight="1">
      <c r="A20" s="36"/>
      <c r="B20" s="17"/>
      <c r="C20" s="17"/>
      <c r="D20" s="17"/>
      <c r="E20" s="14"/>
      <c r="F20" s="79"/>
      <c r="G20" s="5"/>
      <c r="H20" s="5"/>
    </row>
    <row r="21" spans="1:8" ht="13.5" customHeight="1">
      <c r="A21" s="43" t="s">
        <v>11</v>
      </c>
      <c r="B21" s="107">
        <v>5000</v>
      </c>
      <c r="C21" s="11"/>
      <c r="D21" s="11" t="s">
        <v>8</v>
      </c>
      <c r="E21" s="106">
        <v>9143</v>
      </c>
      <c r="F21" s="77">
        <f>SUM(E22:E28)</f>
        <v>2078.81</v>
      </c>
      <c r="G21" s="5"/>
      <c r="H21" s="5"/>
    </row>
    <row r="22" spans="1:8" ht="13.5" customHeight="1">
      <c r="A22" s="36">
        <v>40828</v>
      </c>
      <c r="B22" s="17">
        <v>5510</v>
      </c>
      <c r="C22" s="38" t="s">
        <v>134</v>
      </c>
      <c r="D22" s="17" t="s">
        <v>131</v>
      </c>
      <c r="E22" s="80">
        <v>638.9</v>
      </c>
      <c r="F22" s="79"/>
      <c r="G22" s="5"/>
      <c r="H22" s="5"/>
    </row>
    <row r="23" spans="1:8" ht="13.5" customHeight="1">
      <c r="A23" s="233">
        <v>40843</v>
      </c>
      <c r="B23" s="5">
        <v>5510</v>
      </c>
      <c r="C23" s="98" t="s">
        <v>136</v>
      </c>
      <c r="D23" s="98" t="s">
        <v>135</v>
      </c>
      <c r="E23" s="234">
        <v>225</v>
      </c>
      <c r="F23" s="79"/>
      <c r="G23" s="5"/>
      <c r="H23" s="5"/>
    </row>
    <row r="24" spans="1:8" ht="13.5" customHeight="1">
      <c r="A24" s="97">
        <v>40885</v>
      </c>
      <c r="B24" s="98">
        <v>5510</v>
      </c>
      <c r="C24" s="99" t="s">
        <v>177</v>
      </c>
      <c r="D24" s="98" t="s">
        <v>176</v>
      </c>
      <c r="E24" s="100">
        <v>493.87</v>
      </c>
      <c r="F24" s="79"/>
      <c r="G24" s="5"/>
      <c r="H24" s="5"/>
    </row>
    <row r="25" spans="1:8" ht="13.5" customHeight="1">
      <c r="A25" s="97">
        <v>40893</v>
      </c>
      <c r="B25" s="98">
        <v>5510</v>
      </c>
      <c r="C25" s="99" t="s">
        <v>178</v>
      </c>
      <c r="D25" s="98" t="s">
        <v>179</v>
      </c>
      <c r="E25" s="100">
        <v>457.91</v>
      </c>
      <c r="F25" s="79"/>
      <c r="G25" s="5"/>
      <c r="H25" s="5"/>
    </row>
    <row r="26" spans="1:8" ht="13.5" customHeight="1">
      <c r="A26" s="97">
        <v>41028</v>
      </c>
      <c r="B26" s="98">
        <v>5510</v>
      </c>
      <c r="C26" s="99" t="s">
        <v>326</v>
      </c>
      <c r="D26" s="98" t="s">
        <v>304</v>
      </c>
      <c r="E26" s="100">
        <v>150</v>
      </c>
      <c r="F26" s="79"/>
      <c r="G26" s="5"/>
      <c r="H26" s="5"/>
    </row>
    <row r="27" spans="1:8" ht="13.5" customHeight="1">
      <c r="A27" s="97">
        <v>41053</v>
      </c>
      <c r="B27" s="98">
        <v>5512</v>
      </c>
      <c r="C27" s="99" t="s">
        <v>356</v>
      </c>
      <c r="D27" s="98" t="s">
        <v>323</v>
      </c>
      <c r="E27" s="100">
        <v>56.7</v>
      </c>
      <c r="F27" s="79"/>
      <c r="G27" s="5"/>
      <c r="H27" s="5"/>
    </row>
    <row r="28" spans="1:8" ht="13.5" customHeight="1">
      <c r="A28" s="97">
        <v>41053</v>
      </c>
      <c r="B28" s="98">
        <v>5512</v>
      </c>
      <c r="C28" s="99" t="s">
        <v>357</v>
      </c>
      <c r="D28" s="98" t="s">
        <v>324</v>
      </c>
      <c r="E28" s="100">
        <v>56.43</v>
      </c>
      <c r="F28" s="79"/>
      <c r="G28" s="5"/>
      <c r="H28" s="5"/>
    </row>
    <row r="29" spans="1:8" ht="13.5" customHeight="1">
      <c r="A29" s="49" t="s">
        <v>11</v>
      </c>
      <c r="B29" s="15">
        <v>6000</v>
      </c>
      <c r="C29" s="15"/>
      <c r="D29" s="15" t="s">
        <v>0</v>
      </c>
      <c r="E29" s="12">
        <v>0</v>
      </c>
      <c r="F29" s="77">
        <f>SUM(E30:E32)</f>
        <v>0</v>
      </c>
      <c r="G29" s="5"/>
      <c r="H29" s="5"/>
    </row>
    <row r="30" spans="1:8" ht="13.5" customHeight="1">
      <c r="A30" s="50" t="s">
        <v>2</v>
      </c>
      <c r="B30" s="47" t="s">
        <v>2</v>
      </c>
      <c r="C30" s="47" t="s">
        <v>2</v>
      </c>
      <c r="D30" s="47" t="s">
        <v>2</v>
      </c>
      <c r="E30" s="80"/>
      <c r="F30" s="79" t="s">
        <v>2</v>
      </c>
      <c r="G30" s="18" t="s">
        <v>2</v>
      </c>
      <c r="H30" s="5"/>
    </row>
    <row r="31" spans="1:8" ht="13.5" customHeight="1">
      <c r="A31" s="50"/>
      <c r="B31" s="47"/>
      <c r="C31" s="47"/>
      <c r="D31" s="47"/>
      <c r="E31" s="51"/>
      <c r="F31" s="79"/>
      <c r="G31" s="18"/>
      <c r="H31" s="5"/>
    </row>
    <row r="32" spans="1:8" s="22" customFormat="1" ht="13.5" customHeight="1" thickBot="1">
      <c r="A32" s="52"/>
      <c r="B32" s="19"/>
      <c r="C32" s="19"/>
      <c r="D32" s="19"/>
      <c r="E32" s="20"/>
      <c r="F32" s="83"/>
      <c r="G32" s="13"/>
      <c r="H32" s="13"/>
    </row>
    <row r="33" spans="1:8" ht="13.5" customHeight="1">
      <c r="A33" s="50"/>
      <c r="B33" s="47"/>
      <c r="C33" s="47"/>
      <c r="D33" s="47"/>
      <c r="E33" s="54"/>
      <c r="F33" s="79"/>
      <c r="G33" s="5"/>
      <c r="H33" s="5"/>
    </row>
    <row r="34" spans="1:8" ht="13.5" customHeight="1">
      <c r="A34" s="41"/>
      <c r="B34" s="13"/>
      <c r="C34" s="13"/>
      <c r="D34" s="85" t="s">
        <v>18</v>
      </c>
      <c r="E34" s="68">
        <f>SUM(E4+E8+E12+E16+E21+E29)</f>
        <v>9218</v>
      </c>
      <c r="F34" s="79"/>
      <c r="G34" s="5"/>
      <c r="H34" s="5"/>
    </row>
    <row r="35" spans="1:8" ht="13.5" customHeight="1">
      <c r="A35" s="41"/>
      <c r="B35" s="13"/>
      <c r="C35" s="13"/>
      <c r="D35" s="86"/>
      <c r="E35" s="87"/>
      <c r="F35" s="79"/>
      <c r="G35" s="5"/>
      <c r="H35" s="5"/>
    </row>
    <row r="36" spans="1:8" ht="13.5" customHeight="1">
      <c r="A36" s="41"/>
      <c r="B36" s="13"/>
      <c r="C36" s="13"/>
      <c r="D36" s="85" t="s">
        <v>50</v>
      </c>
      <c r="E36" s="68">
        <f>SUM(F29+F21+F16+F12+F8+F4)</f>
        <v>2078.81</v>
      </c>
      <c r="F36" s="79" t="s">
        <v>2</v>
      </c>
      <c r="G36" s="5"/>
      <c r="H36" s="5"/>
    </row>
    <row r="37" spans="1:8" ht="13.5" customHeight="1">
      <c r="A37" s="41"/>
      <c r="B37" s="13"/>
      <c r="C37" s="13"/>
      <c r="D37" s="86"/>
      <c r="E37" s="87"/>
      <c r="F37" s="79"/>
      <c r="G37" s="5"/>
      <c r="H37" s="5"/>
    </row>
    <row r="38" spans="1:8" ht="13.5" customHeight="1">
      <c r="A38" s="41"/>
      <c r="B38" s="13"/>
      <c r="C38" s="13"/>
      <c r="D38" s="85" t="s">
        <v>51</v>
      </c>
      <c r="E38" s="88">
        <f>SUM(E34-E36)</f>
        <v>7139.1900000000005</v>
      </c>
      <c r="F38" s="79"/>
      <c r="G38" s="5"/>
      <c r="H38" s="5"/>
    </row>
    <row r="39" spans="1:8" ht="13.5" customHeight="1">
      <c r="A39" s="41"/>
      <c r="B39" s="13"/>
      <c r="C39" s="13"/>
      <c r="D39" s="85"/>
      <c r="E39" s="68"/>
      <c r="F39" s="79"/>
      <c r="G39" s="5"/>
      <c r="H39" s="5"/>
    </row>
    <row r="40" spans="1:8" ht="13.5" customHeight="1">
      <c r="A40" s="41"/>
      <c r="B40" s="13"/>
      <c r="C40" s="13"/>
      <c r="D40" s="85" t="s">
        <v>31</v>
      </c>
      <c r="E40" s="89">
        <f>SUM(E36/E34)</f>
        <v>0.22551638099370797</v>
      </c>
      <c r="F40" s="79"/>
      <c r="G40" s="5"/>
      <c r="H40" s="5"/>
    </row>
    <row r="41" spans="1:6" ht="12.75" thickBot="1">
      <c r="A41" s="57"/>
      <c r="B41" s="58"/>
      <c r="C41" s="21"/>
      <c r="D41" s="58"/>
      <c r="E41" s="59"/>
      <c r="F41" s="84"/>
    </row>
  </sheetData>
  <sheetProtection/>
  <printOptions gridLines="1" horizontalCentered="1"/>
  <pageMargins left="0.75" right="0.75" top="1.25" bottom="1" header="0.5" footer="0.5"/>
  <pageSetup fitToHeight="1" fitToWidth="1" orientation="portrait" scale="79"/>
  <headerFooter alignWithMargins="0">
    <oddHeader>&amp;L&amp;"Helvetica,Bold"FOOTHILL COLLEGE&amp;C&amp;"Helvetica,Bold"&amp;12PERKINS IC 2015-2016
4th Quarter Report
ADMINISTRATION
ADMINISTRATION 01
INDEX: 1PC113, FO-P: 135016-140203-709000&amp;R&amp;"Helvetica,Bold"SLATER
WOLF</oddHeader>
    <oddFooter>&amp;L&amp;"Helvetica,Regular"&amp;8&amp;K000000&amp;D&amp;R&amp;"Helvetica,Regular"&amp;8&amp;K000000
Workforce Development and Instiutional Advancement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4">
      <selection activeCell="D40" sqref="D40"/>
    </sheetView>
  </sheetViews>
  <sheetFormatPr defaultColWidth="7.33203125" defaultRowHeight="12.75"/>
  <cols>
    <col min="1" max="1" width="14.5" style="1" customWidth="1"/>
    <col min="2" max="2" width="8.5" style="1" customWidth="1"/>
    <col min="3" max="3" width="11.33203125" style="5" customWidth="1"/>
    <col min="4" max="4" width="26" style="1" customWidth="1"/>
    <col min="5" max="5" width="12.33203125" style="6" customWidth="1"/>
    <col min="6" max="6" width="11.66015625" style="1" customWidth="1"/>
    <col min="7" max="16384" width="7.33203125" style="1" customWidth="1"/>
  </cols>
  <sheetData>
    <row r="1" spans="1:6" ht="13.5" customHeight="1">
      <c r="A1" s="245"/>
      <c r="B1" s="246"/>
      <c r="C1" s="247"/>
      <c r="D1" s="246"/>
      <c r="E1" s="248"/>
      <c r="F1" s="249"/>
    </row>
    <row r="2" spans="1:6" s="9" customFormat="1" ht="13.5" customHeight="1" thickBot="1">
      <c r="A2" s="250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251" t="s">
        <v>29</v>
      </c>
    </row>
    <row r="3" spans="1:8" ht="13.5" customHeight="1">
      <c r="A3" s="252"/>
      <c r="B3" s="13"/>
      <c r="C3" s="13"/>
      <c r="D3" s="13"/>
      <c r="E3" s="32"/>
      <c r="F3" s="253"/>
      <c r="G3" s="5"/>
      <c r="H3" s="5"/>
    </row>
    <row r="4" spans="1:8" ht="13.5" customHeight="1">
      <c r="A4" s="254" t="s">
        <v>11</v>
      </c>
      <c r="B4" s="11">
        <v>1000</v>
      </c>
      <c r="C4" s="11"/>
      <c r="D4" s="11" t="s">
        <v>1</v>
      </c>
      <c r="E4" s="12">
        <v>0</v>
      </c>
      <c r="F4" s="255">
        <f>SUM(E5:E6)</f>
        <v>0</v>
      </c>
      <c r="G4" s="5"/>
      <c r="H4" s="5"/>
    </row>
    <row r="5" spans="1:8" ht="13.5" customHeight="1">
      <c r="A5" s="256"/>
      <c r="B5" s="17"/>
      <c r="C5" s="17"/>
      <c r="D5" s="17"/>
      <c r="E5" s="80"/>
      <c r="F5" s="257" t="s">
        <v>2</v>
      </c>
      <c r="G5" s="5"/>
      <c r="H5" s="5"/>
    </row>
    <row r="6" spans="1:8" ht="13.5" customHeight="1">
      <c r="A6" s="256"/>
      <c r="B6" s="17"/>
      <c r="C6" s="17"/>
      <c r="D6" s="17"/>
      <c r="E6" s="14"/>
      <c r="F6" s="258"/>
      <c r="G6" s="5"/>
      <c r="H6" s="5"/>
    </row>
    <row r="7" spans="1:8" ht="13.5" customHeight="1">
      <c r="A7" s="254" t="s">
        <v>11</v>
      </c>
      <c r="B7" s="216">
        <v>2000</v>
      </c>
      <c r="C7" s="15"/>
      <c r="D7" s="11" t="s">
        <v>5</v>
      </c>
      <c r="E7" s="213">
        <v>0</v>
      </c>
      <c r="F7" s="255">
        <f>SUM(E8:E10)</f>
        <v>4511</v>
      </c>
      <c r="G7" s="5"/>
      <c r="H7" s="5"/>
    </row>
    <row r="8" spans="1:6" s="5" customFormat="1" ht="13.5" customHeight="1">
      <c r="A8" s="259">
        <v>41089</v>
      </c>
      <c r="B8" s="75">
        <v>2350</v>
      </c>
      <c r="C8" s="75" t="s">
        <v>442</v>
      </c>
      <c r="D8" s="75" t="s">
        <v>514</v>
      </c>
      <c r="E8" s="80">
        <v>4511</v>
      </c>
      <c r="F8" s="257"/>
    </row>
    <row r="9" spans="1:6" s="5" customFormat="1" ht="13.5" customHeight="1">
      <c r="A9" s="259"/>
      <c r="B9" s="75"/>
      <c r="C9" s="75"/>
      <c r="D9" s="75"/>
      <c r="E9" s="80"/>
      <c r="F9" s="257"/>
    </row>
    <row r="10" spans="1:6" s="5" customFormat="1" ht="13.5" customHeight="1">
      <c r="A10" s="259"/>
      <c r="B10" s="17"/>
      <c r="C10" s="17"/>
      <c r="D10" s="17"/>
      <c r="E10" s="40"/>
      <c r="F10" s="258"/>
    </row>
    <row r="11" spans="1:8" ht="13.5" customHeight="1">
      <c r="A11" s="254" t="s">
        <v>11</v>
      </c>
      <c r="B11" s="214">
        <v>3000</v>
      </c>
      <c r="C11" s="11"/>
      <c r="D11" s="11" t="s">
        <v>6</v>
      </c>
      <c r="E11" s="213">
        <v>0</v>
      </c>
      <c r="F11" s="255">
        <f>SUM(E12:E15)</f>
        <v>411.17</v>
      </c>
      <c r="G11" s="5"/>
      <c r="H11" s="5"/>
    </row>
    <row r="12" spans="1:6" s="5" customFormat="1" ht="13.5" customHeight="1">
      <c r="A12" s="259">
        <v>40723</v>
      </c>
      <c r="B12" s="75">
        <v>3200</v>
      </c>
      <c r="C12" s="75" t="s">
        <v>442</v>
      </c>
      <c r="D12" s="413" t="s">
        <v>515</v>
      </c>
      <c r="E12" s="80">
        <v>411.17</v>
      </c>
      <c r="F12" s="257"/>
    </row>
    <row r="13" spans="1:6" s="5" customFormat="1" ht="13.5" customHeight="1">
      <c r="A13" s="259"/>
      <c r="B13" s="75"/>
      <c r="C13" s="75"/>
      <c r="D13" s="75"/>
      <c r="E13" s="81"/>
      <c r="F13" s="257"/>
    </row>
    <row r="14" spans="1:6" s="5" customFormat="1" ht="13.5" customHeight="1">
      <c r="A14" s="259"/>
      <c r="B14" s="75"/>
      <c r="C14" s="241"/>
      <c r="D14" s="17"/>
      <c r="E14" s="14"/>
      <c r="F14" s="258"/>
    </row>
    <row r="15" spans="1:6" s="5" customFormat="1" ht="13.5" customHeight="1">
      <c r="A15" s="259"/>
      <c r="B15" s="75"/>
      <c r="C15" s="17"/>
      <c r="D15" s="17"/>
      <c r="E15" s="14"/>
      <c r="F15" s="258"/>
    </row>
    <row r="16" spans="1:8" ht="13.5" customHeight="1">
      <c r="A16" s="254" t="s">
        <v>11</v>
      </c>
      <c r="B16" s="214">
        <v>4000</v>
      </c>
      <c r="C16" s="11"/>
      <c r="D16" s="11" t="s">
        <v>7</v>
      </c>
      <c r="E16" s="213">
        <v>0</v>
      </c>
      <c r="F16" s="255">
        <f>SUM(E17:E21)</f>
        <v>1329.77</v>
      </c>
      <c r="G16" s="5"/>
      <c r="H16" s="5"/>
    </row>
    <row r="17" spans="1:8" ht="13.5" customHeight="1">
      <c r="A17" s="256">
        <v>41061</v>
      </c>
      <c r="B17" s="17">
        <v>4010</v>
      </c>
      <c r="C17" s="17" t="s">
        <v>358</v>
      </c>
      <c r="D17" s="17" t="s">
        <v>407</v>
      </c>
      <c r="E17" s="14">
        <v>32.6</v>
      </c>
      <c r="F17" s="260"/>
      <c r="G17" s="5"/>
      <c r="H17" s="5"/>
    </row>
    <row r="18" spans="1:8" ht="13.5" customHeight="1">
      <c r="A18" s="256">
        <v>41061</v>
      </c>
      <c r="B18" s="17">
        <v>4025</v>
      </c>
      <c r="C18" s="17" t="s">
        <v>358</v>
      </c>
      <c r="D18" s="17" t="s">
        <v>407</v>
      </c>
      <c r="E18" s="80">
        <v>829.33</v>
      </c>
      <c r="F18" s="260"/>
      <c r="G18" s="5"/>
      <c r="H18" s="5"/>
    </row>
    <row r="19" spans="1:8" ht="13.5" customHeight="1">
      <c r="A19" s="256">
        <v>41061</v>
      </c>
      <c r="B19" s="17">
        <v>4025</v>
      </c>
      <c r="C19" s="17" t="s">
        <v>372</v>
      </c>
      <c r="D19" s="17" t="s">
        <v>407</v>
      </c>
      <c r="E19" s="80">
        <v>467.84</v>
      </c>
      <c r="F19" s="260"/>
      <c r="G19" s="5"/>
      <c r="H19" s="5"/>
    </row>
    <row r="20" spans="1:8" ht="13.5" customHeight="1">
      <c r="A20" s="256"/>
      <c r="B20" s="296"/>
      <c r="C20" s="296"/>
      <c r="D20" s="296"/>
      <c r="E20" s="309"/>
      <c r="F20" s="258"/>
      <c r="G20" s="5"/>
      <c r="H20" s="5"/>
    </row>
    <row r="21" spans="1:8" ht="13.5" customHeight="1">
      <c r="A21" s="256"/>
      <c r="B21" s="17"/>
      <c r="C21" s="17"/>
      <c r="D21" s="17"/>
      <c r="E21" s="14"/>
      <c r="F21" s="258"/>
      <c r="G21" s="5"/>
      <c r="H21" s="5"/>
    </row>
    <row r="22" spans="1:8" ht="13.5" customHeight="1">
      <c r="A22" s="261" t="s">
        <v>11</v>
      </c>
      <c r="B22" s="148">
        <v>5000</v>
      </c>
      <c r="C22" s="11"/>
      <c r="D22" s="11" t="s">
        <v>8</v>
      </c>
      <c r="E22" s="147">
        <v>1100</v>
      </c>
      <c r="F22" s="262">
        <f>SUM(E23:E26)</f>
        <v>240.62</v>
      </c>
      <c r="G22" s="5"/>
      <c r="H22" s="5"/>
    </row>
    <row r="23" spans="1:8" ht="13.5" customHeight="1">
      <c r="A23" s="256">
        <v>50907</v>
      </c>
      <c r="B23" s="17">
        <v>5510</v>
      </c>
      <c r="C23" s="38" t="s">
        <v>328</v>
      </c>
      <c r="D23" s="17" t="s">
        <v>327</v>
      </c>
      <c r="E23" s="80">
        <v>91.12</v>
      </c>
      <c r="F23" s="258" t="s">
        <v>2</v>
      </c>
      <c r="G23" s="5"/>
      <c r="H23" s="5"/>
    </row>
    <row r="24" spans="1:8" ht="13.5" customHeight="1">
      <c r="A24" s="256">
        <v>41080</v>
      </c>
      <c r="B24" s="17">
        <v>5908</v>
      </c>
      <c r="C24" s="38" t="s">
        <v>405</v>
      </c>
      <c r="D24" s="17" t="s">
        <v>406</v>
      </c>
      <c r="E24" s="80">
        <v>149.5</v>
      </c>
      <c r="F24" s="258"/>
      <c r="G24" s="5"/>
      <c r="H24" s="5"/>
    </row>
    <row r="25" spans="1:8" ht="13.5" customHeight="1">
      <c r="A25" s="256"/>
      <c r="B25" s="17"/>
      <c r="C25" s="38"/>
      <c r="D25" s="17"/>
      <c r="E25" s="80"/>
      <c r="F25" s="258"/>
      <c r="G25" s="5"/>
      <c r="H25" s="5"/>
    </row>
    <row r="26" spans="1:8" ht="13.5" customHeight="1">
      <c r="A26" s="256"/>
      <c r="B26" s="17"/>
      <c r="C26" s="38"/>
      <c r="D26" s="17"/>
      <c r="E26" s="45"/>
      <c r="F26" s="258"/>
      <c r="G26" s="5"/>
      <c r="H26" s="5"/>
    </row>
    <row r="27" spans="1:8" ht="13.5" customHeight="1">
      <c r="A27" s="263" t="s">
        <v>11</v>
      </c>
      <c r="B27" s="146">
        <v>6000</v>
      </c>
      <c r="C27" s="15"/>
      <c r="D27" s="15" t="s">
        <v>0</v>
      </c>
      <c r="E27" s="147">
        <v>2900</v>
      </c>
      <c r="F27" s="262">
        <f>SUM(E28:E30)</f>
        <v>0</v>
      </c>
      <c r="G27" s="5"/>
      <c r="H27" s="5"/>
    </row>
    <row r="28" spans="1:8" ht="13.5" customHeight="1">
      <c r="A28" s="264" t="s">
        <v>2</v>
      </c>
      <c r="B28" s="47" t="s">
        <v>2</v>
      </c>
      <c r="C28" s="47" t="s">
        <v>2</v>
      </c>
      <c r="D28" s="47" t="s">
        <v>2</v>
      </c>
      <c r="E28" s="80"/>
      <c r="F28" s="258"/>
      <c r="G28" s="18" t="s">
        <v>2</v>
      </c>
      <c r="H28" s="5"/>
    </row>
    <row r="29" spans="1:8" ht="13.5" customHeight="1">
      <c r="A29" s="264"/>
      <c r="B29" s="47"/>
      <c r="C29" s="47"/>
      <c r="D29" s="47"/>
      <c r="E29" s="51"/>
      <c r="F29" s="258"/>
      <c r="G29" s="18"/>
      <c r="H29" s="5"/>
    </row>
    <row r="30" spans="1:8" s="22" customFormat="1" ht="13.5" customHeight="1" thickBot="1">
      <c r="A30" s="265"/>
      <c r="B30" s="19"/>
      <c r="C30" s="19"/>
      <c r="D30" s="19"/>
      <c r="E30" s="20"/>
      <c r="F30" s="266"/>
      <c r="G30" s="13"/>
      <c r="H30" s="13"/>
    </row>
    <row r="31" spans="1:8" ht="13.5" customHeight="1">
      <c r="A31" s="264"/>
      <c r="B31" s="47"/>
      <c r="C31" s="47"/>
      <c r="D31" s="47"/>
      <c r="E31" s="54"/>
      <c r="F31" s="253"/>
      <c r="G31" s="5"/>
      <c r="H31" s="5"/>
    </row>
    <row r="32" spans="1:8" ht="13.5" customHeight="1">
      <c r="A32" s="267"/>
      <c r="B32" s="13"/>
      <c r="C32" s="13"/>
      <c r="D32" s="85" t="s">
        <v>18</v>
      </c>
      <c r="E32" s="68">
        <f>SUM(E4+E7+E11+E16+E22+E27)</f>
        <v>4000</v>
      </c>
      <c r="F32" s="253"/>
      <c r="G32" s="5"/>
      <c r="H32" s="5"/>
    </row>
    <row r="33" spans="1:8" ht="13.5" customHeight="1">
      <c r="A33" s="267"/>
      <c r="B33" s="13"/>
      <c r="C33" s="13"/>
      <c r="D33" s="86"/>
      <c r="E33" s="87"/>
      <c r="F33" s="253"/>
      <c r="G33" s="5"/>
      <c r="H33" s="5"/>
    </row>
    <row r="34" spans="1:8" ht="13.5" customHeight="1">
      <c r="A34" s="267"/>
      <c r="B34" s="13"/>
      <c r="C34" s="13"/>
      <c r="D34" s="85" t="s">
        <v>50</v>
      </c>
      <c r="E34" s="68">
        <f>SUM(F27+F22+F16+F11+F7+F4)</f>
        <v>6492.5599999999995</v>
      </c>
      <c r="F34" s="253" t="s">
        <v>2</v>
      </c>
      <c r="G34" s="5"/>
      <c r="H34" s="5"/>
    </row>
    <row r="35" spans="1:8" ht="13.5" customHeight="1">
      <c r="A35" s="267"/>
      <c r="B35" s="13"/>
      <c r="C35" s="13"/>
      <c r="D35" s="86"/>
      <c r="E35" s="87"/>
      <c r="F35" s="253"/>
      <c r="G35" s="5"/>
      <c r="H35" s="5"/>
    </row>
    <row r="36" spans="1:8" ht="13.5" customHeight="1">
      <c r="A36" s="267"/>
      <c r="B36" s="13"/>
      <c r="C36" s="13"/>
      <c r="D36" s="85" t="s">
        <v>51</v>
      </c>
      <c r="E36" s="88">
        <f>SUM(E32-E34)</f>
        <v>-2492.5599999999995</v>
      </c>
      <c r="F36" s="253"/>
      <c r="G36" s="5"/>
      <c r="H36" s="5"/>
    </row>
    <row r="37" spans="1:8" ht="13.5" customHeight="1">
      <c r="A37" s="267"/>
      <c r="B37" s="13"/>
      <c r="C37" s="13"/>
      <c r="D37" s="85"/>
      <c r="E37" s="68"/>
      <c r="F37" s="253"/>
      <c r="G37" s="5"/>
      <c r="H37" s="5"/>
    </row>
    <row r="38" spans="1:8" ht="13.5" customHeight="1">
      <c r="A38" s="267"/>
      <c r="B38" s="13"/>
      <c r="C38" s="13"/>
      <c r="D38" s="85" t="s">
        <v>31</v>
      </c>
      <c r="E38" s="89">
        <f>SUM(E34/E32)</f>
        <v>1.6231399999999998</v>
      </c>
      <c r="F38" s="253"/>
      <c r="G38" s="5"/>
      <c r="H38" s="5"/>
    </row>
    <row r="39" spans="1:6" ht="12">
      <c r="A39" s="268"/>
      <c r="B39" s="242"/>
      <c r="C39" s="243"/>
      <c r="D39" s="242"/>
      <c r="E39" s="244"/>
      <c r="F39" s="269"/>
    </row>
  </sheetData>
  <sheetProtection/>
  <printOptions gridLines="1" horizontalCentered="1"/>
  <pageMargins left="0.93" right="0.04" top="1.5" bottom="1" header="0.5" footer="0.5"/>
  <pageSetup orientation="portrait"/>
  <headerFooter alignWithMargins="0">
    <oddHeader>&amp;L&amp;"Helvetica,Bold"&amp;K000000FOOTHILL COLLEGE&amp;C&amp;"Helvetica,Bold"&amp;K000000PERKINS IC  2015-2016
4th Quarter Report
APPLIED PHOTOGRAPHY
TOP CODE:1012.00
INDEX 1PC114
FOP 135016/143081/1012000&amp;R&amp;"Helvetica,Bold"&amp;K000000Lee
Anderson/Pennington</oddHeader>
    <oddFooter>&amp;L&amp;"Helvetica,Regular"&amp;8&amp;K000000&amp;D&amp;R&amp;"Helvetica,Regular"&amp;8&amp;K000000
Workforce Development and Instiutional Advancement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8">
      <selection activeCell="B37" sqref="B37"/>
    </sheetView>
  </sheetViews>
  <sheetFormatPr defaultColWidth="7.33203125" defaultRowHeight="12.75"/>
  <cols>
    <col min="1" max="2" width="12.83203125" style="5" customWidth="1"/>
    <col min="3" max="3" width="14" style="160" customWidth="1"/>
    <col min="4" max="4" width="37.33203125" style="160" customWidth="1"/>
    <col min="5" max="5" width="16" style="10" customWidth="1"/>
    <col min="6" max="6" width="12.66015625" style="5" customWidth="1"/>
    <col min="7" max="16384" width="7.33203125" style="5" customWidth="1"/>
  </cols>
  <sheetData>
    <row r="1" spans="1:6" ht="13.5" customHeight="1">
      <c r="A1" s="161"/>
      <c r="B1" s="26"/>
      <c r="C1" s="158"/>
      <c r="D1" s="158"/>
      <c r="E1" s="162"/>
      <c r="F1" s="163"/>
    </row>
    <row r="2" spans="1:6" s="16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</row>
    <row r="3" spans="1:6" ht="13.5" customHeight="1">
      <c r="A3" s="31"/>
      <c r="B3" s="13"/>
      <c r="C3" s="17"/>
      <c r="D3" s="17"/>
      <c r="E3" s="32"/>
      <c r="F3" s="33"/>
    </row>
    <row r="4" spans="1:6" ht="13.5" customHeight="1">
      <c r="A4" s="34" t="s">
        <v>11</v>
      </c>
      <c r="B4" s="11">
        <v>1000</v>
      </c>
      <c r="C4" s="11"/>
      <c r="D4" s="11" t="s">
        <v>1</v>
      </c>
      <c r="E4" s="12">
        <v>0</v>
      </c>
      <c r="F4" s="35">
        <f>SUM(E5:E7)</f>
        <v>0</v>
      </c>
    </row>
    <row r="5" spans="1:6" ht="13.5" customHeight="1">
      <c r="A5" s="36"/>
      <c r="B5" s="13"/>
      <c r="C5" s="17"/>
      <c r="D5" s="17"/>
      <c r="E5" s="80"/>
      <c r="F5" s="37" t="s">
        <v>2</v>
      </c>
    </row>
    <row r="6" spans="1:6" ht="13.5" customHeight="1">
      <c r="A6" s="36"/>
      <c r="B6" s="17"/>
      <c r="C6" s="38"/>
      <c r="D6" s="17"/>
      <c r="E6" s="14"/>
      <c r="F6" s="39"/>
    </row>
    <row r="7" spans="1:6" ht="13.5" customHeight="1">
      <c r="A7" s="36"/>
      <c r="B7" s="17"/>
      <c r="C7" s="17"/>
      <c r="D7" s="17"/>
      <c r="E7" s="14"/>
      <c r="F7" s="39"/>
    </row>
    <row r="8" spans="1:6" ht="13.5" customHeight="1">
      <c r="A8" s="34" t="s">
        <v>11</v>
      </c>
      <c r="B8" s="216">
        <v>2000</v>
      </c>
      <c r="C8" s="11"/>
      <c r="D8" s="11" t="s">
        <v>5</v>
      </c>
      <c r="E8" s="213">
        <v>0</v>
      </c>
      <c r="F8" s="35">
        <f>SUM(E9:E10)</f>
        <v>0</v>
      </c>
    </row>
    <row r="9" spans="1:6" ht="13.5" customHeight="1">
      <c r="A9" s="36"/>
      <c r="B9" s="17"/>
      <c r="C9" s="17"/>
      <c r="D9" s="17"/>
      <c r="E9" s="40"/>
      <c r="F9" s="39"/>
    </row>
    <row r="10" spans="1:6" ht="13.5" customHeight="1">
      <c r="A10" s="36"/>
      <c r="B10" s="17"/>
      <c r="C10" s="17"/>
      <c r="D10" s="17"/>
      <c r="E10" s="40"/>
      <c r="F10" s="39"/>
    </row>
    <row r="11" spans="1:6" ht="13.5" customHeight="1">
      <c r="A11" s="34" t="s">
        <v>11</v>
      </c>
      <c r="B11" s="214">
        <v>3000</v>
      </c>
      <c r="C11" s="11"/>
      <c r="D11" s="11" t="s">
        <v>6</v>
      </c>
      <c r="E11" s="213">
        <v>0</v>
      </c>
      <c r="F11" s="35">
        <f>SUM(E12:E14)</f>
        <v>0</v>
      </c>
    </row>
    <row r="12" spans="1:6" ht="13.5" customHeight="1">
      <c r="A12" s="76"/>
      <c r="B12" s="17"/>
      <c r="C12" s="17"/>
      <c r="D12" s="75"/>
      <c r="E12" s="80"/>
      <c r="F12" s="37"/>
    </row>
    <row r="13" spans="1:6" ht="13.5" customHeight="1">
      <c r="A13" s="41"/>
      <c r="B13" s="16"/>
      <c r="C13" s="17"/>
      <c r="D13" s="17"/>
      <c r="E13" s="14"/>
      <c r="F13" s="39"/>
    </row>
    <row r="14" spans="1:6" ht="13.5" customHeight="1">
      <c r="A14" s="42"/>
      <c r="B14" s="17"/>
      <c r="C14" s="17"/>
      <c r="D14" s="17"/>
      <c r="E14" s="14"/>
      <c r="F14" s="39"/>
    </row>
    <row r="15" spans="1:6" ht="13.5" customHeight="1">
      <c r="A15" s="34" t="s">
        <v>11</v>
      </c>
      <c r="B15" s="148">
        <v>4000</v>
      </c>
      <c r="C15" s="11"/>
      <c r="D15" s="11" t="s">
        <v>7</v>
      </c>
      <c r="E15" s="147">
        <v>500</v>
      </c>
      <c r="F15" s="95">
        <f>SUM(E16:E17)</f>
        <v>0</v>
      </c>
    </row>
    <row r="16" spans="1:6" s="157" customFormat="1" ht="13.5" customHeight="1">
      <c r="A16" s="171"/>
      <c r="B16" s="156"/>
      <c r="C16" s="156"/>
      <c r="D16" s="156"/>
      <c r="E16" s="172"/>
      <c r="F16" s="173"/>
    </row>
    <row r="17" spans="1:6" ht="13.5" customHeight="1">
      <c r="A17" s="36"/>
      <c r="B17" s="17"/>
      <c r="C17" s="17"/>
      <c r="D17" s="17"/>
      <c r="E17" s="14"/>
      <c r="F17" s="39"/>
    </row>
    <row r="18" spans="1:6" s="149" customFormat="1" ht="13.5" customHeight="1">
      <c r="A18" s="177" t="s">
        <v>11</v>
      </c>
      <c r="B18" s="148">
        <v>5000</v>
      </c>
      <c r="C18" s="90"/>
      <c r="D18" s="90" t="s">
        <v>8</v>
      </c>
      <c r="E18" s="147">
        <v>15000</v>
      </c>
      <c r="F18" s="96">
        <f>SUM(E19:E24)</f>
        <v>15945.41</v>
      </c>
    </row>
    <row r="19" spans="1:6" ht="13.5" customHeight="1">
      <c r="A19" s="36">
        <v>40942</v>
      </c>
      <c r="B19" s="17">
        <v>5214</v>
      </c>
      <c r="C19" s="38" t="s">
        <v>219</v>
      </c>
      <c r="D19" s="17" t="s">
        <v>394</v>
      </c>
      <c r="E19" s="80">
        <v>3952.59</v>
      </c>
      <c r="F19" s="39"/>
    </row>
    <row r="20" spans="1:6" s="157" customFormat="1" ht="13.5" customHeight="1">
      <c r="A20" s="233">
        <v>41030</v>
      </c>
      <c r="B20" s="5">
        <v>5214</v>
      </c>
      <c r="C20" s="98" t="s">
        <v>307</v>
      </c>
      <c r="D20" s="98" t="s">
        <v>306</v>
      </c>
      <c r="E20" s="234">
        <v>500</v>
      </c>
      <c r="F20" s="173"/>
    </row>
    <row r="21" spans="1:6" s="157" customFormat="1" ht="13.5" customHeight="1">
      <c r="A21" s="233">
        <v>41076</v>
      </c>
      <c r="B21" s="5">
        <v>5214</v>
      </c>
      <c r="C21" s="38" t="s">
        <v>391</v>
      </c>
      <c r="D21" s="98" t="s">
        <v>394</v>
      </c>
      <c r="E21" s="234">
        <v>6200.32</v>
      </c>
      <c r="F21" s="173"/>
    </row>
    <row r="22" spans="1:6" ht="13.5" customHeight="1">
      <c r="A22" s="36">
        <v>41082</v>
      </c>
      <c r="B22" s="17">
        <v>5214</v>
      </c>
      <c r="C22" s="38" t="s">
        <v>391</v>
      </c>
      <c r="D22" s="17" t="s">
        <v>394</v>
      </c>
      <c r="E22" s="45">
        <v>4792.5</v>
      </c>
      <c r="F22" s="39"/>
    </row>
    <row r="23" spans="1:6" ht="13.5" customHeight="1">
      <c r="A23" s="36">
        <v>41089</v>
      </c>
      <c r="B23" s="47">
        <v>5214</v>
      </c>
      <c r="C23" s="47" t="s">
        <v>581</v>
      </c>
      <c r="D23" s="47" t="s">
        <v>582</v>
      </c>
      <c r="E23" s="48">
        <v>500</v>
      </c>
      <c r="F23" s="39"/>
    </row>
    <row r="24" spans="1:6" ht="13.5" customHeight="1">
      <c r="A24" s="315"/>
      <c r="B24" s="303"/>
      <c r="C24" s="303"/>
      <c r="D24" s="342" t="s">
        <v>580</v>
      </c>
      <c r="E24" s="314"/>
      <c r="F24" s="33"/>
    </row>
    <row r="25" spans="1:6" ht="13.5" customHeight="1">
      <c r="A25" s="49" t="s">
        <v>11</v>
      </c>
      <c r="B25" s="216">
        <v>6000</v>
      </c>
      <c r="C25" s="11"/>
      <c r="D25" s="11" t="s">
        <v>0</v>
      </c>
      <c r="E25" s="213">
        <v>0</v>
      </c>
      <c r="F25" s="44">
        <f>SUM(E27:E27)</f>
        <v>0</v>
      </c>
    </row>
    <row r="26" spans="1:6" ht="13.5" customHeight="1">
      <c r="A26" s="331"/>
      <c r="B26" s="332"/>
      <c r="C26" s="170"/>
      <c r="D26" s="170"/>
      <c r="E26" s="333"/>
      <c r="F26" s="217"/>
    </row>
    <row r="27" spans="1:6" s="13" customFormat="1" ht="13.5" customHeight="1" thickBot="1">
      <c r="A27" s="52"/>
      <c r="B27" s="19"/>
      <c r="C27" s="19"/>
      <c r="D27" s="19"/>
      <c r="E27" s="20"/>
      <c r="F27" s="53"/>
    </row>
    <row r="28" spans="1:6" ht="13.5" customHeight="1">
      <c r="A28" s="50"/>
      <c r="B28" s="47"/>
      <c r="C28" s="47"/>
      <c r="D28" s="47"/>
      <c r="E28" s="54"/>
      <c r="F28" s="33"/>
    </row>
    <row r="29" spans="1:6" ht="13.5" customHeight="1">
      <c r="A29" s="41"/>
      <c r="B29" s="13"/>
      <c r="C29" s="17"/>
      <c r="D29" s="170" t="s">
        <v>18</v>
      </c>
      <c r="E29" s="164">
        <f>SUM(E4+E8+E11+E15+E18+E25)</f>
        <v>15500</v>
      </c>
      <c r="F29" s="33"/>
    </row>
    <row r="30" spans="1:6" ht="13.5" customHeight="1">
      <c r="A30" s="41"/>
      <c r="B30" s="13"/>
      <c r="C30" s="17"/>
      <c r="D30" s="17"/>
      <c r="E30" s="165"/>
      <c r="F30" s="33"/>
    </row>
    <row r="31" spans="1:6" ht="13.5" customHeight="1">
      <c r="A31" s="41"/>
      <c r="B31" s="13"/>
      <c r="C31" s="17"/>
      <c r="D31" s="170" t="s">
        <v>50</v>
      </c>
      <c r="E31" s="164">
        <f>SUM(F25+F18+F15+F11+F8+F4)</f>
        <v>15945.41</v>
      </c>
      <c r="F31" s="33" t="s">
        <v>2</v>
      </c>
    </row>
    <row r="32" spans="1:6" ht="13.5" customHeight="1">
      <c r="A32" s="41"/>
      <c r="B32" s="13"/>
      <c r="C32" s="17"/>
      <c r="D32" s="17"/>
      <c r="E32" s="165"/>
      <c r="F32" s="33"/>
    </row>
    <row r="33" spans="1:6" ht="13.5" customHeight="1">
      <c r="A33" s="41"/>
      <c r="B33" s="13"/>
      <c r="C33" s="17"/>
      <c r="D33" s="170" t="s">
        <v>51</v>
      </c>
      <c r="E33" s="166">
        <f>SUM(E29-E31)</f>
        <v>-445.40999999999985</v>
      </c>
      <c r="F33" s="33"/>
    </row>
    <row r="34" spans="1:6" ht="13.5" customHeight="1">
      <c r="A34" s="41"/>
      <c r="B34" s="13"/>
      <c r="C34" s="17"/>
      <c r="D34" s="170"/>
      <c r="E34" s="164"/>
      <c r="F34" s="33"/>
    </row>
    <row r="35" spans="1:6" ht="13.5" customHeight="1">
      <c r="A35" s="41"/>
      <c r="B35" s="13"/>
      <c r="C35" s="17"/>
      <c r="D35" s="170" t="s">
        <v>31</v>
      </c>
      <c r="E35" s="167">
        <f>SUM(E31/E29)</f>
        <v>1.028736129032258</v>
      </c>
      <c r="F35" s="33"/>
    </row>
    <row r="36" spans="1:6" ht="12.75" thickBot="1">
      <c r="A36" s="168"/>
      <c r="B36" s="21"/>
      <c r="C36" s="159"/>
      <c r="D36" s="159"/>
      <c r="E36" s="56"/>
      <c r="F36" s="53"/>
    </row>
    <row r="37" spans="3:5" ht="12">
      <c r="C37" s="455"/>
      <c r="D37" s="455"/>
      <c r="E37" s="455"/>
    </row>
    <row r="39" spans="3:5" ht="12">
      <c r="C39" s="329"/>
      <c r="D39" s="329"/>
      <c r="E39" s="330"/>
    </row>
    <row r="40" ht="12">
      <c r="D40" s="329"/>
    </row>
    <row r="41" ht="12">
      <c r="D41" s="329"/>
    </row>
    <row r="42" ht="12">
      <c r="D42" s="329"/>
    </row>
  </sheetData>
  <sheetProtection/>
  <mergeCells count="1">
    <mergeCell ref="C37:E37"/>
  </mergeCells>
  <printOptions gridLines="1" horizontalCentered="1"/>
  <pageMargins left="0.75" right="0.75" top="1.25" bottom="1" header="0.5" footer="0.5"/>
  <pageSetup fitToHeight="1" fitToWidth="1" orientation="portrait" scale="79"/>
  <headerFooter alignWithMargins="0">
    <oddHeader>&amp;L&amp;"Helvetica,Bold"&amp;K000000FOOTHILL COLLEGE&amp;C&amp;"Helvetica,Bold"&amp;12&amp;K000000PERKINS IC 2015-2016
4th Quarter Report
NANOSCIENCE
TOP CODE: 0999.00
INDEX: 1PC115, FO-P: 135016-125071-709000
&amp;R&amp;"Helvetica,Bold"&amp;K000000TAM
CORMIA
</oddHeader>
    <oddFooter>&amp;L&amp;"Helvetica,Regular"&amp;8&amp;K000000&amp;D&amp;C&amp;"Helvetica,Bold"&amp;12&amp;K000000
&amp;R&amp;"Helvetica,Regular"&amp;8&amp;K000000
Workforce Development and Instiutional Advancement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7">
      <selection activeCell="E34" sqref="E34"/>
    </sheetView>
  </sheetViews>
  <sheetFormatPr defaultColWidth="11.33203125" defaultRowHeight="12.75"/>
  <cols>
    <col min="1" max="2" width="12.83203125" style="1" customWidth="1"/>
    <col min="3" max="3" width="14" style="5" customWidth="1"/>
    <col min="4" max="4" width="37.33203125" style="1" customWidth="1"/>
    <col min="5" max="5" width="16" style="6" customWidth="1"/>
    <col min="6" max="6" width="12.66015625" style="1" customWidth="1"/>
    <col min="7" max="7" width="10.83203125" style="0" customWidth="1"/>
    <col min="8" max="16384" width="11.33203125" style="1" customWidth="1"/>
  </cols>
  <sheetData>
    <row r="1" spans="1:6" ht="13.5" customHeight="1">
      <c r="A1" s="24"/>
      <c r="B1" s="25"/>
      <c r="C1" s="26"/>
      <c r="D1" s="25"/>
      <c r="E1" s="27"/>
      <c r="F1" s="28"/>
    </row>
    <row r="2" spans="1:7" s="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  <c r="G2"/>
    </row>
    <row r="3" spans="1:8" ht="13.5" customHeight="1">
      <c r="A3" s="31"/>
      <c r="B3" s="13"/>
      <c r="C3" s="13"/>
      <c r="D3" s="13"/>
      <c r="E3" s="32"/>
      <c r="F3" s="33"/>
      <c r="H3" s="5"/>
    </row>
    <row r="4" spans="1:8" ht="13.5" customHeight="1">
      <c r="A4" s="34" t="s">
        <v>11</v>
      </c>
      <c r="B4" s="107">
        <v>1000</v>
      </c>
      <c r="C4" s="11"/>
      <c r="D4" s="11" t="s">
        <v>4</v>
      </c>
      <c r="E4" s="106">
        <v>8875</v>
      </c>
      <c r="F4" s="35">
        <f>SUM(E5:E15)</f>
        <v>6993.449999999999</v>
      </c>
      <c r="H4" s="5"/>
    </row>
    <row r="5" spans="1:8" ht="13.5" customHeight="1">
      <c r="A5" s="36">
        <v>40846</v>
      </c>
      <c r="B5" s="17">
        <v>1430</v>
      </c>
      <c r="C5" s="17" t="s">
        <v>140</v>
      </c>
      <c r="D5" s="17" t="s">
        <v>137</v>
      </c>
      <c r="E5" s="80">
        <v>750</v>
      </c>
      <c r="F5" s="78"/>
      <c r="H5" s="5"/>
    </row>
    <row r="6" spans="1:8" ht="13.5" customHeight="1">
      <c r="A6" s="36">
        <v>40876</v>
      </c>
      <c r="B6" s="17">
        <v>1430</v>
      </c>
      <c r="C6" s="38" t="s">
        <v>139</v>
      </c>
      <c r="D6" s="17" t="s">
        <v>138</v>
      </c>
      <c r="E6" s="14">
        <v>750</v>
      </c>
      <c r="F6" s="79"/>
      <c r="H6" s="5"/>
    </row>
    <row r="7" spans="1:8" ht="13.5" customHeight="1">
      <c r="A7" s="36">
        <v>40907</v>
      </c>
      <c r="B7" s="17">
        <v>1430</v>
      </c>
      <c r="C7" s="38" t="s">
        <v>180</v>
      </c>
      <c r="D7" s="17" t="s">
        <v>181</v>
      </c>
      <c r="E7" s="14">
        <v>750</v>
      </c>
      <c r="F7" s="79"/>
      <c r="H7" s="5"/>
    </row>
    <row r="8" spans="1:8" ht="13.5" customHeight="1">
      <c r="A8" s="36">
        <v>40938</v>
      </c>
      <c r="B8" s="17">
        <v>1430</v>
      </c>
      <c r="C8" s="38" t="s">
        <v>220</v>
      </c>
      <c r="D8" s="17" t="s">
        <v>221</v>
      </c>
      <c r="E8" s="14">
        <v>750</v>
      </c>
      <c r="F8" s="79"/>
      <c r="H8" s="5"/>
    </row>
    <row r="9" spans="1:8" ht="13.5" customHeight="1">
      <c r="A9" s="36">
        <v>40947</v>
      </c>
      <c r="B9" s="17">
        <v>1430</v>
      </c>
      <c r="C9" s="38" t="s">
        <v>238</v>
      </c>
      <c r="D9" s="17" t="s">
        <v>241</v>
      </c>
      <c r="E9" s="14">
        <v>750</v>
      </c>
      <c r="F9" s="79"/>
      <c r="H9" s="5"/>
    </row>
    <row r="10" spans="1:8" ht="13.5" customHeight="1">
      <c r="A10" s="36">
        <v>40998</v>
      </c>
      <c r="B10" s="17">
        <v>1430</v>
      </c>
      <c r="C10" s="38" t="s">
        <v>264</v>
      </c>
      <c r="D10" s="17" t="s">
        <v>269</v>
      </c>
      <c r="E10" s="14">
        <v>750</v>
      </c>
      <c r="F10" s="79"/>
      <c r="H10" s="5"/>
    </row>
    <row r="11" spans="1:8" ht="13.5" customHeight="1">
      <c r="A11" s="36">
        <v>41028</v>
      </c>
      <c r="B11" s="17">
        <v>1430</v>
      </c>
      <c r="C11" s="38" t="s">
        <v>308</v>
      </c>
      <c r="D11" s="17" t="s">
        <v>309</v>
      </c>
      <c r="E11" s="14">
        <v>831.15</v>
      </c>
      <c r="F11" s="79"/>
      <c r="H11" s="5"/>
    </row>
    <row r="12" spans="1:8" ht="13.5" customHeight="1">
      <c r="A12" s="36">
        <v>41059</v>
      </c>
      <c r="B12" s="17">
        <v>1430</v>
      </c>
      <c r="C12" s="38" t="s">
        <v>359</v>
      </c>
      <c r="D12" s="17" t="s">
        <v>340</v>
      </c>
      <c r="E12" s="14">
        <v>831.15</v>
      </c>
      <c r="F12" s="79"/>
      <c r="H12" s="5"/>
    </row>
    <row r="13" spans="1:8" ht="13.5" customHeight="1">
      <c r="A13" s="36">
        <v>41089</v>
      </c>
      <c r="B13" s="17">
        <v>1430</v>
      </c>
      <c r="C13" s="38" t="s">
        <v>425</v>
      </c>
      <c r="D13" s="17" t="s">
        <v>408</v>
      </c>
      <c r="E13" s="14">
        <v>831.15</v>
      </c>
      <c r="F13" s="79"/>
      <c r="H13" s="5"/>
    </row>
    <row r="14" spans="1:8" ht="13.5" customHeight="1">
      <c r="A14" s="36"/>
      <c r="B14" s="17"/>
      <c r="C14" s="38"/>
      <c r="D14" s="17"/>
      <c r="E14" s="14"/>
      <c r="F14" s="79"/>
      <c r="H14" s="5"/>
    </row>
    <row r="15" spans="1:8" ht="13.5" customHeight="1">
      <c r="A15" s="36"/>
      <c r="B15" s="17"/>
      <c r="C15" s="17"/>
      <c r="D15" s="17"/>
      <c r="E15" s="14"/>
      <c r="F15" s="79"/>
      <c r="H15" s="5"/>
    </row>
    <row r="16" spans="1:8" ht="13.5" customHeight="1">
      <c r="A16" s="34" t="s">
        <v>11</v>
      </c>
      <c r="B16" s="92">
        <v>2000</v>
      </c>
      <c r="C16" s="15"/>
      <c r="D16" s="11" t="s">
        <v>5</v>
      </c>
      <c r="E16" s="91">
        <v>0</v>
      </c>
      <c r="F16" s="35">
        <f>SUM(E17:E19)</f>
        <v>0</v>
      </c>
      <c r="H16" s="5"/>
    </row>
    <row r="17" spans="1:7" s="5" customFormat="1" ht="13.5" customHeight="1">
      <c r="A17" s="74"/>
      <c r="B17" s="75"/>
      <c r="C17" s="75"/>
      <c r="D17" s="75"/>
      <c r="E17" s="80"/>
      <c r="F17" s="78"/>
      <c r="G17"/>
    </row>
    <row r="18" spans="1:7" s="5" customFormat="1" ht="13.5" customHeight="1">
      <c r="A18" s="36"/>
      <c r="B18" s="17"/>
      <c r="C18" s="17"/>
      <c r="D18" s="17"/>
      <c r="E18" s="40"/>
      <c r="F18" s="79"/>
      <c r="G18"/>
    </row>
    <row r="19" spans="1:8" ht="13.5" customHeight="1">
      <c r="A19" s="36"/>
      <c r="B19" s="17"/>
      <c r="C19" s="17"/>
      <c r="D19" s="17"/>
      <c r="E19" s="40"/>
      <c r="F19" s="79"/>
      <c r="H19" s="5"/>
    </row>
    <row r="20" spans="1:8" ht="13.5" customHeight="1">
      <c r="A20" s="34" t="s">
        <v>11</v>
      </c>
      <c r="B20" s="107">
        <v>3000</v>
      </c>
      <c r="C20" s="11"/>
      <c r="D20" s="11" t="s">
        <v>6</v>
      </c>
      <c r="E20" s="106">
        <v>875</v>
      </c>
      <c r="F20" s="35">
        <f>SUM(E21:E31)</f>
        <v>631.5</v>
      </c>
      <c r="H20" s="5"/>
    </row>
    <row r="21" spans="1:7" s="5" customFormat="1" ht="13.5" customHeight="1">
      <c r="A21" s="36">
        <v>40846</v>
      </c>
      <c r="B21" s="17">
        <v>3200</v>
      </c>
      <c r="C21" s="17" t="s">
        <v>140</v>
      </c>
      <c r="D21" s="17" t="s">
        <v>137</v>
      </c>
      <c r="E21" s="80">
        <v>66.68</v>
      </c>
      <c r="F21" s="78"/>
      <c r="G21"/>
    </row>
    <row r="22" spans="1:7" s="5" customFormat="1" ht="13.5" customHeight="1">
      <c r="A22" s="36">
        <v>40876</v>
      </c>
      <c r="B22" s="17">
        <v>3200</v>
      </c>
      <c r="C22" s="38" t="s">
        <v>139</v>
      </c>
      <c r="D22" s="17" t="s">
        <v>138</v>
      </c>
      <c r="E22" s="81">
        <v>66.68</v>
      </c>
      <c r="F22" s="78"/>
      <c r="G22"/>
    </row>
    <row r="23" spans="1:7" s="5" customFormat="1" ht="13.5" customHeight="1">
      <c r="A23" s="36">
        <v>40907</v>
      </c>
      <c r="B23" s="17">
        <v>3200</v>
      </c>
      <c r="C23" s="38" t="s">
        <v>180</v>
      </c>
      <c r="D23" s="17" t="s">
        <v>181</v>
      </c>
      <c r="E23" s="14">
        <v>66.44</v>
      </c>
      <c r="F23" s="79"/>
      <c r="G23"/>
    </row>
    <row r="24" spans="1:7" s="5" customFormat="1" ht="13.5" customHeight="1">
      <c r="A24" s="36">
        <v>40938</v>
      </c>
      <c r="B24" s="17">
        <v>3200</v>
      </c>
      <c r="C24" s="38" t="s">
        <v>220</v>
      </c>
      <c r="D24" s="17" t="s">
        <v>221</v>
      </c>
      <c r="E24" s="14">
        <v>68.22</v>
      </c>
      <c r="F24" s="79"/>
      <c r="G24"/>
    </row>
    <row r="25" spans="1:7" s="5" customFormat="1" ht="13.5" customHeight="1">
      <c r="A25" s="36">
        <v>40947</v>
      </c>
      <c r="B25" s="17">
        <v>3200</v>
      </c>
      <c r="C25" s="38" t="s">
        <v>238</v>
      </c>
      <c r="D25" s="17" t="s">
        <v>241</v>
      </c>
      <c r="E25" s="14">
        <v>68.23</v>
      </c>
      <c r="F25" s="79"/>
      <c r="G25"/>
    </row>
    <row r="26" spans="1:7" s="5" customFormat="1" ht="13.5" customHeight="1">
      <c r="A26" s="36">
        <v>40998</v>
      </c>
      <c r="B26" s="17">
        <v>3200</v>
      </c>
      <c r="C26" s="38" t="s">
        <v>264</v>
      </c>
      <c r="D26" s="17" t="s">
        <v>269</v>
      </c>
      <c r="E26" s="14">
        <v>68.23</v>
      </c>
      <c r="F26" s="79"/>
      <c r="G26"/>
    </row>
    <row r="27" spans="1:7" s="5" customFormat="1" ht="13.5" customHeight="1">
      <c r="A27" s="36">
        <v>41028</v>
      </c>
      <c r="B27" s="17">
        <v>3200</v>
      </c>
      <c r="C27" s="38" t="s">
        <v>308</v>
      </c>
      <c r="D27" s="17" t="s">
        <v>309</v>
      </c>
      <c r="E27" s="14">
        <v>75.66</v>
      </c>
      <c r="F27" s="79"/>
      <c r="G27"/>
    </row>
    <row r="28" spans="1:7" s="5" customFormat="1" ht="13.5" customHeight="1">
      <c r="A28" s="36">
        <v>41059</v>
      </c>
      <c r="B28" s="17">
        <v>3200</v>
      </c>
      <c r="C28" s="38" t="s">
        <v>359</v>
      </c>
      <c r="D28" s="17" t="s">
        <v>340</v>
      </c>
      <c r="E28" s="14">
        <v>75.66</v>
      </c>
      <c r="F28" s="79"/>
      <c r="G28"/>
    </row>
    <row r="29" spans="1:7" s="5" customFormat="1" ht="13.5" customHeight="1">
      <c r="A29" s="36">
        <v>41089</v>
      </c>
      <c r="B29" s="17">
        <v>3200</v>
      </c>
      <c r="C29" s="38" t="s">
        <v>425</v>
      </c>
      <c r="D29" s="17" t="s">
        <v>408</v>
      </c>
      <c r="E29" s="14">
        <v>75.7</v>
      </c>
      <c r="F29" s="79"/>
      <c r="G29"/>
    </row>
    <row r="30" spans="1:7" s="5" customFormat="1" ht="15" customHeight="1">
      <c r="A30" s="36"/>
      <c r="B30" s="75"/>
      <c r="C30" s="38"/>
      <c r="D30" s="17"/>
      <c r="E30" s="14"/>
      <c r="F30" s="79"/>
      <c r="G30"/>
    </row>
    <row r="31" spans="1:8" ht="13.5" customHeight="1">
      <c r="A31" s="42"/>
      <c r="B31" s="17"/>
      <c r="C31" s="17"/>
      <c r="D31" s="17"/>
      <c r="E31" s="14"/>
      <c r="F31" s="79"/>
      <c r="H31" s="5"/>
    </row>
    <row r="32" spans="1:8" ht="13.5" customHeight="1">
      <c r="A32" s="34" t="s">
        <v>11</v>
      </c>
      <c r="B32" s="148">
        <v>4000</v>
      </c>
      <c r="C32" s="11"/>
      <c r="D32" s="11" t="s">
        <v>7</v>
      </c>
      <c r="E32" s="147">
        <v>800</v>
      </c>
      <c r="F32" s="35">
        <f>SUM(E33:E36)</f>
        <v>798.52</v>
      </c>
      <c r="H32" s="5"/>
    </row>
    <row r="33" spans="1:8" ht="13.5" customHeight="1">
      <c r="A33" s="36">
        <v>41087</v>
      </c>
      <c r="B33" s="17">
        <v>4025</v>
      </c>
      <c r="C33" s="17" t="s">
        <v>426</v>
      </c>
      <c r="D33" s="17" t="s">
        <v>393</v>
      </c>
      <c r="E33" s="14">
        <v>733.14</v>
      </c>
      <c r="F33" s="82"/>
      <c r="H33" s="5"/>
    </row>
    <row r="34" spans="1:8" ht="13.5" customHeight="1">
      <c r="A34" s="36">
        <v>41089</v>
      </c>
      <c r="B34" s="17">
        <v>4010</v>
      </c>
      <c r="C34" s="17" t="s">
        <v>584</v>
      </c>
      <c r="D34" s="17" t="s">
        <v>583</v>
      </c>
      <c r="E34" s="14">
        <v>65.38</v>
      </c>
      <c r="F34" s="82"/>
      <c r="H34" s="5"/>
    </row>
    <row r="35" spans="1:8" ht="13.5" customHeight="1">
      <c r="A35" s="36"/>
      <c r="B35" s="17"/>
      <c r="C35" s="17"/>
      <c r="D35" s="296"/>
      <c r="E35" s="304"/>
      <c r="F35" s="79"/>
      <c r="H35" s="5"/>
    </row>
    <row r="36" spans="1:8" ht="13.5" customHeight="1">
      <c r="A36" s="36"/>
      <c r="B36" s="17"/>
      <c r="C36" s="17"/>
      <c r="D36" s="17"/>
      <c r="E36" s="14"/>
      <c r="F36" s="79"/>
      <c r="H36" s="5"/>
    </row>
    <row r="37" spans="1:8" ht="13.5" customHeight="1">
      <c r="A37" s="43" t="s">
        <v>11</v>
      </c>
      <c r="B37" s="148">
        <v>5000</v>
      </c>
      <c r="C37" s="11"/>
      <c r="D37" s="11" t="s">
        <v>8</v>
      </c>
      <c r="E37" s="147">
        <v>1200</v>
      </c>
      <c r="F37" s="44">
        <f>SUM(E38:E41)</f>
        <v>930.96</v>
      </c>
      <c r="H37" s="5"/>
    </row>
    <row r="38" spans="1:8" ht="13.5" customHeight="1">
      <c r="A38" s="36">
        <v>41089</v>
      </c>
      <c r="B38" s="17">
        <v>5510</v>
      </c>
      <c r="C38" s="38" t="s">
        <v>585</v>
      </c>
      <c r="D38" s="17" t="s">
        <v>392</v>
      </c>
      <c r="E38" s="80">
        <v>930.96</v>
      </c>
      <c r="F38" s="79"/>
      <c r="H38" s="5"/>
    </row>
    <row r="39" spans="1:8" ht="13.5" customHeight="1">
      <c r="A39" s="36"/>
      <c r="B39" s="17"/>
      <c r="C39" s="38"/>
      <c r="D39" s="17"/>
      <c r="E39" s="45"/>
      <c r="F39" s="79"/>
      <c r="H39" s="5"/>
    </row>
    <row r="40" spans="1:8" ht="13.5" customHeight="1">
      <c r="A40" s="36"/>
      <c r="B40" s="17"/>
      <c r="C40" s="38"/>
      <c r="D40" s="17"/>
      <c r="E40" s="45"/>
      <c r="F40" s="79"/>
      <c r="H40" s="5"/>
    </row>
    <row r="41" spans="1:7" s="5" customFormat="1" ht="13.5" customHeight="1">
      <c r="A41" s="46"/>
      <c r="B41" s="47"/>
      <c r="C41" s="47"/>
      <c r="D41" s="47"/>
      <c r="E41" s="48"/>
      <c r="F41" s="79"/>
      <c r="G41"/>
    </row>
    <row r="42" spans="1:8" ht="13.5" customHeight="1">
      <c r="A42" s="49" t="s">
        <v>11</v>
      </c>
      <c r="B42" s="15">
        <v>6000</v>
      </c>
      <c r="C42" s="15"/>
      <c r="D42" s="15" t="s">
        <v>0</v>
      </c>
      <c r="E42" s="12">
        <v>0</v>
      </c>
      <c r="F42" s="44">
        <f>SUM(E43:E45)</f>
        <v>0</v>
      </c>
      <c r="H42" s="5"/>
    </row>
    <row r="43" spans="1:8" ht="13.5" customHeight="1">
      <c r="A43" s="50" t="s">
        <v>2</v>
      </c>
      <c r="B43" s="47" t="s">
        <v>2</v>
      </c>
      <c r="C43" s="47" t="s">
        <v>2</v>
      </c>
      <c r="D43" s="47" t="s">
        <v>2</v>
      </c>
      <c r="E43" s="80"/>
      <c r="F43" s="79" t="s">
        <v>2</v>
      </c>
      <c r="H43" s="5"/>
    </row>
    <row r="44" spans="1:8" ht="13.5" customHeight="1">
      <c r="A44" s="50"/>
      <c r="B44" s="47"/>
      <c r="C44" s="47"/>
      <c r="D44" s="47"/>
      <c r="E44" s="51"/>
      <c r="F44" s="79"/>
      <c r="H44" s="5"/>
    </row>
    <row r="45" spans="1:8" s="22" customFormat="1" ht="13.5" customHeight="1" thickBot="1">
      <c r="A45" s="52"/>
      <c r="B45" s="19"/>
      <c r="C45" s="19"/>
      <c r="D45" s="19"/>
      <c r="E45" s="20"/>
      <c r="F45" s="83"/>
      <c r="G45"/>
      <c r="H45" s="13"/>
    </row>
    <row r="46" spans="1:8" ht="13.5" customHeight="1">
      <c r="A46" s="50"/>
      <c r="B46" s="47"/>
      <c r="C46" s="47"/>
      <c r="D46" s="47"/>
      <c r="E46" s="54"/>
      <c r="F46" s="33"/>
      <c r="H46" s="5"/>
    </row>
    <row r="47" spans="1:8" ht="13.5" customHeight="1">
      <c r="A47" s="41"/>
      <c r="B47" s="13"/>
      <c r="C47" s="13"/>
      <c r="D47" s="85" t="s">
        <v>18</v>
      </c>
      <c r="E47" s="68">
        <f>SUM(E4+E16+E20+E32+E37+E42)</f>
        <v>11750</v>
      </c>
      <c r="F47" s="33"/>
      <c r="H47" s="5"/>
    </row>
    <row r="48" spans="1:8" ht="13.5" customHeight="1">
      <c r="A48" s="41"/>
      <c r="B48" s="13"/>
      <c r="C48" s="13"/>
      <c r="D48" s="86"/>
      <c r="E48" s="87"/>
      <c r="F48" s="33"/>
      <c r="H48" s="5"/>
    </row>
    <row r="49" spans="1:8" ht="13.5" customHeight="1">
      <c r="A49" s="41"/>
      <c r="B49" s="13"/>
      <c r="C49" s="13"/>
      <c r="D49" s="85" t="s">
        <v>50</v>
      </c>
      <c r="E49" s="68">
        <f>SUM(F42+F37+F32+F20+F16+F4)</f>
        <v>9354.429999999998</v>
      </c>
      <c r="F49" s="33" t="s">
        <v>2</v>
      </c>
      <c r="H49" s="5"/>
    </row>
    <row r="50" spans="1:8" ht="13.5" customHeight="1">
      <c r="A50" s="41"/>
      <c r="B50" s="13"/>
      <c r="C50" s="13"/>
      <c r="D50" s="86"/>
      <c r="E50" s="87"/>
      <c r="F50" s="33"/>
      <c r="H50" s="5"/>
    </row>
    <row r="51" spans="1:8" ht="13.5" customHeight="1">
      <c r="A51" s="41"/>
      <c r="B51" s="13"/>
      <c r="C51" s="13"/>
      <c r="D51" s="85" t="s">
        <v>51</v>
      </c>
      <c r="E51" s="88">
        <f>SUM(E47-E49)</f>
        <v>2395.5700000000015</v>
      </c>
      <c r="F51" s="33"/>
      <c r="H51" s="5"/>
    </row>
    <row r="52" spans="1:8" ht="13.5" customHeight="1">
      <c r="A52" s="41"/>
      <c r="B52" s="13"/>
      <c r="C52" s="13"/>
      <c r="D52" s="85"/>
      <c r="E52" s="68"/>
      <c r="F52" s="33"/>
      <c r="H52" s="5"/>
    </row>
    <row r="53" spans="1:8" ht="13.5" customHeight="1">
      <c r="A53" s="41"/>
      <c r="B53" s="13"/>
      <c r="C53" s="13"/>
      <c r="D53" s="85" t="s">
        <v>31</v>
      </c>
      <c r="E53" s="89">
        <f>SUM(E49/E47)</f>
        <v>0.7961217021276594</v>
      </c>
      <c r="F53" s="33"/>
      <c r="H53" s="5"/>
    </row>
    <row r="54" spans="1:8" ht="13.5" customHeight="1" thickBot="1">
      <c r="A54" s="55"/>
      <c r="B54" s="21"/>
      <c r="C54" s="21"/>
      <c r="D54" s="21"/>
      <c r="E54" s="56"/>
      <c r="F54" s="53"/>
      <c r="H54" s="5"/>
    </row>
    <row r="55" spans="1:8" ht="13.5" customHeight="1">
      <c r="A55" s="5"/>
      <c r="B55" s="5"/>
      <c r="D55" s="5"/>
      <c r="E55" s="10"/>
      <c r="F55" s="5"/>
      <c r="H55" s="5"/>
    </row>
  </sheetData>
  <sheetProtection/>
  <printOptions gridLines="1" horizontalCentered="1"/>
  <pageMargins left="0.75" right="0.75" top="1.25" bottom="1" header="0.5" footer="0.5"/>
  <pageSetup fitToHeight="1" fitToWidth="1" orientation="portrait" scale="79"/>
  <headerFooter alignWithMargins="0">
    <oddHeader>&amp;L&amp;"Helvetica,Bold"&amp;K000000FOOTHILL COLLEGE&amp;C&amp;"Helvetica,Bold"&amp;12&amp;K000000PERKINS IC 2015-2016
4th Quarter Report
CHILD DEVELOPMENT
TOP CODE: 1305.00
INDEX1PC116, FO-P: 135016-121041-130500&amp;R&amp;"Helvetica,Bold"&amp;K000000HUEG/ONG
KERBEY</oddHeader>
    <oddFooter>&amp;L&amp;"Helvetica,Regular"&amp;8&amp;K000000&amp;D&amp;R&amp;"Helvetica,Regular"&amp;8&amp;K000000
Workforce Development and Instiutional Advancement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21">
      <selection activeCell="F34" sqref="F34"/>
    </sheetView>
  </sheetViews>
  <sheetFormatPr defaultColWidth="11.33203125" defaultRowHeight="12.75"/>
  <cols>
    <col min="1" max="2" width="12.83203125" style="1" customWidth="1"/>
    <col min="3" max="3" width="14" style="5" customWidth="1"/>
    <col min="4" max="4" width="37.33203125" style="1" customWidth="1"/>
    <col min="5" max="5" width="16" style="6" customWidth="1"/>
    <col min="6" max="6" width="12.66015625" style="1" customWidth="1"/>
    <col min="7" max="7" width="10.83203125" style="0" customWidth="1"/>
    <col min="8" max="16384" width="11.33203125" style="1" customWidth="1"/>
  </cols>
  <sheetData>
    <row r="1" spans="1:6" ht="13.5" customHeight="1">
      <c r="A1" s="24"/>
      <c r="B1" s="25"/>
      <c r="C1" s="26"/>
      <c r="D1" s="25"/>
      <c r="E1" s="27"/>
      <c r="F1" s="28"/>
    </row>
    <row r="2" spans="1:7" s="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  <c r="G2"/>
    </row>
    <row r="3" spans="1:8" ht="13.5" customHeight="1">
      <c r="A3" s="31"/>
      <c r="B3" s="13"/>
      <c r="C3" s="13"/>
      <c r="D3" s="13"/>
      <c r="E3" s="32"/>
      <c r="F3" s="33"/>
      <c r="H3" s="5"/>
    </row>
    <row r="4" spans="1:8" ht="13.5" customHeight="1">
      <c r="A4" s="34" t="s">
        <v>11</v>
      </c>
      <c r="B4" s="214">
        <v>1000</v>
      </c>
      <c r="C4" s="11"/>
      <c r="D4" s="11" t="s">
        <v>4</v>
      </c>
      <c r="E4" s="213">
        <v>0</v>
      </c>
      <c r="F4" s="35">
        <f>SUM(E5:E15)</f>
        <v>0</v>
      </c>
      <c r="H4" s="5"/>
    </row>
    <row r="5" spans="1:8" ht="13.5" customHeight="1">
      <c r="A5" s="36"/>
      <c r="B5" s="17"/>
      <c r="C5" s="17"/>
      <c r="D5" s="17"/>
      <c r="E5" s="80"/>
      <c r="F5" s="78"/>
      <c r="H5" s="5"/>
    </row>
    <row r="6" spans="1:8" ht="13.5" customHeight="1">
      <c r="A6" s="36"/>
      <c r="B6" s="17"/>
      <c r="C6" s="38"/>
      <c r="D6" s="17"/>
      <c r="E6" s="14"/>
      <c r="F6" s="79"/>
      <c r="H6" s="5"/>
    </row>
    <row r="7" spans="1:8" ht="13.5" customHeight="1">
      <c r="A7" s="36"/>
      <c r="B7" s="17"/>
      <c r="C7" s="38"/>
      <c r="D7" s="17"/>
      <c r="E7" s="14"/>
      <c r="F7" s="79"/>
      <c r="H7" s="5"/>
    </row>
    <row r="8" spans="1:8" ht="13.5" customHeight="1">
      <c r="A8" s="36"/>
      <c r="B8" s="17"/>
      <c r="C8" s="38"/>
      <c r="D8" s="17"/>
      <c r="E8" s="14"/>
      <c r="F8" s="79"/>
      <c r="H8" s="5"/>
    </row>
    <row r="9" spans="1:8" ht="13.5" customHeight="1">
      <c r="A9" s="36"/>
      <c r="B9" s="17"/>
      <c r="C9" s="38"/>
      <c r="D9" s="17"/>
      <c r="E9" s="14"/>
      <c r="F9" s="79"/>
      <c r="H9" s="5"/>
    </row>
    <row r="10" spans="1:8" ht="13.5" customHeight="1">
      <c r="A10" s="36"/>
      <c r="B10" s="17"/>
      <c r="C10" s="38"/>
      <c r="D10" s="17"/>
      <c r="E10" s="14"/>
      <c r="F10" s="79"/>
      <c r="H10" s="5"/>
    </row>
    <row r="11" spans="1:8" ht="13.5" customHeight="1">
      <c r="A11" s="36"/>
      <c r="B11" s="17"/>
      <c r="C11" s="38"/>
      <c r="D11" s="17"/>
      <c r="E11" s="14"/>
      <c r="F11" s="79"/>
      <c r="H11" s="5"/>
    </row>
    <row r="12" spans="1:8" ht="13.5" customHeight="1">
      <c r="A12" s="36"/>
      <c r="B12" s="17"/>
      <c r="C12" s="38"/>
      <c r="D12" s="17"/>
      <c r="E12" s="14"/>
      <c r="F12" s="79"/>
      <c r="H12" s="5"/>
    </row>
    <row r="13" spans="1:8" ht="13.5" customHeight="1">
      <c r="A13" s="36"/>
      <c r="B13" s="17"/>
      <c r="C13" s="38"/>
      <c r="D13" s="17"/>
      <c r="E13" s="14"/>
      <c r="F13" s="79"/>
      <c r="H13" s="5"/>
    </row>
    <row r="14" spans="1:8" ht="13.5" customHeight="1">
      <c r="A14" s="36"/>
      <c r="B14" s="17"/>
      <c r="C14" s="38"/>
      <c r="D14" s="17"/>
      <c r="E14" s="14"/>
      <c r="F14" s="79"/>
      <c r="H14" s="5"/>
    </row>
    <row r="15" spans="1:8" ht="13.5" customHeight="1">
      <c r="A15" s="36"/>
      <c r="B15" s="17"/>
      <c r="C15" s="17"/>
      <c r="D15" s="17"/>
      <c r="E15" s="14"/>
      <c r="F15" s="79"/>
      <c r="H15" s="5"/>
    </row>
    <row r="16" spans="1:8" ht="13.5" customHeight="1">
      <c r="A16" s="34" t="s">
        <v>11</v>
      </c>
      <c r="B16" s="92">
        <v>2000</v>
      </c>
      <c r="C16" s="15"/>
      <c r="D16" s="11" t="s">
        <v>5</v>
      </c>
      <c r="E16" s="91">
        <v>0</v>
      </c>
      <c r="F16" s="35">
        <f>SUM(E17:E19)</f>
        <v>0</v>
      </c>
      <c r="H16" s="5"/>
    </row>
    <row r="17" spans="1:7" s="5" customFormat="1" ht="13.5" customHeight="1">
      <c r="A17" s="74"/>
      <c r="B17" s="75"/>
      <c r="C17" s="75"/>
      <c r="D17" s="75"/>
      <c r="E17" s="80"/>
      <c r="F17" s="78"/>
      <c r="G17"/>
    </row>
    <row r="18" spans="1:7" s="5" customFormat="1" ht="13.5" customHeight="1">
      <c r="A18" s="36"/>
      <c r="B18" s="17"/>
      <c r="C18" s="17"/>
      <c r="D18" s="17"/>
      <c r="E18" s="40"/>
      <c r="F18" s="79"/>
      <c r="G18"/>
    </row>
    <row r="19" spans="1:8" ht="13.5" customHeight="1">
      <c r="A19" s="36"/>
      <c r="B19" s="17"/>
      <c r="C19" s="17"/>
      <c r="D19" s="17"/>
      <c r="E19" s="40"/>
      <c r="F19" s="79"/>
      <c r="H19" s="5"/>
    </row>
    <row r="20" spans="1:8" ht="13.5" customHeight="1">
      <c r="A20" s="34" t="s">
        <v>11</v>
      </c>
      <c r="B20" s="214">
        <v>3000</v>
      </c>
      <c r="C20" s="11"/>
      <c r="D20" s="11" t="s">
        <v>6</v>
      </c>
      <c r="E20" s="213">
        <v>0</v>
      </c>
      <c r="F20" s="35">
        <f>SUM(E21:E31)</f>
        <v>0</v>
      </c>
      <c r="H20" s="5"/>
    </row>
    <row r="21" spans="1:7" s="5" customFormat="1" ht="13.5" customHeight="1">
      <c r="A21" s="76"/>
      <c r="B21" s="17"/>
      <c r="C21" s="17"/>
      <c r="D21" s="17"/>
      <c r="E21" s="80"/>
      <c r="F21" s="78"/>
      <c r="G21"/>
    </row>
    <row r="22" spans="1:7" s="5" customFormat="1" ht="13.5" customHeight="1">
      <c r="A22" s="76"/>
      <c r="B22" s="17"/>
      <c r="C22" s="17"/>
      <c r="D22" s="17"/>
      <c r="E22" s="81"/>
      <c r="F22" s="78"/>
      <c r="G22"/>
    </row>
    <row r="23" spans="1:7" s="5" customFormat="1" ht="13.5" customHeight="1">
      <c r="A23" s="36"/>
      <c r="B23" s="17"/>
      <c r="C23" s="17"/>
      <c r="D23" s="17"/>
      <c r="E23" s="14"/>
      <c r="F23" s="79"/>
      <c r="G23"/>
    </row>
    <row r="24" spans="1:7" s="5" customFormat="1" ht="13.5" customHeight="1">
      <c r="A24" s="36"/>
      <c r="B24" s="75"/>
      <c r="C24" s="38"/>
      <c r="D24" s="17"/>
      <c r="E24" s="14"/>
      <c r="F24" s="79"/>
      <c r="G24"/>
    </row>
    <row r="25" spans="1:7" s="5" customFormat="1" ht="13.5" customHeight="1">
      <c r="A25" s="36"/>
      <c r="B25" s="75"/>
      <c r="C25" s="38"/>
      <c r="D25" s="17"/>
      <c r="E25" s="14"/>
      <c r="F25" s="79"/>
      <c r="G25"/>
    </row>
    <row r="26" spans="1:7" s="5" customFormat="1" ht="13.5" customHeight="1">
      <c r="A26" s="36"/>
      <c r="B26" s="75"/>
      <c r="C26" s="38"/>
      <c r="D26" s="17"/>
      <c r="E26" s="14"/>
      <c r="F26" s="79"/>
      <c r="G26"/>
    </row>
    <row r="27" spans="1:7" s="5" customFormat="1" ht="13.5" customHeight="1">
      <c r="A27" s="36"/>
      <c r="B27" s="75"/>
      <c r="C27" s="38"/>
      <c r="D27" s="17"/>
      <c r="E27" s="14"/>
      <c r="F27" s="79"/>
      <c r="G27"/>
    </row>
    <row r="28" spans="1:7" s="5" customFormat="1" ht="13.5" customHeight="1">
      <c r="A28" s="36"/>
      <c r="B28" s="17"/>
      <c r="C28" s="38"/>
      <c r="D28" s="17"/>
      <c r="E28" s="14"/>
      <c r="F28" s="79"/>
      <c r="G28"/>
    </row>
    <row r="29" spans="1:7" s="5" customFormat="1" ht="13.5" customHeight="1">
      <c r="A29" s="36"/>
      <c r="B29" s="17"/>
      <c r="C29" s="38"/>
      <c r="D29" s="17"/>
      <c r="E29" s="14"/>
      <c r="F29" s="79"/>
      <c r="G29"/>
    </row>
    <row r="30" spans="1:7" s="5" customFormat="1" ht="15" customHeight="1">
      <c r="A30" s="36"/>
      <c r="B30" s="75"/>
      <c r="C30" s="38"/>
      <c r="D30" s="17"/>
      <c r="E30" s="14"/>
      <c r="F30" s="79"/>
      <c r="G30"/>
    </row>
    <row r="31" spans="1:8" ht="13.5" customHeight="1">
      <c r="A31" s="42"/>
      <c r="B31" s="17"/>
      <c r="C31" s="17"/>
      <c r="D31" s="17"/>
      <c r="E31" s="14"/>
      <c r="F31" s="79"/>
      <c r="H31" s="5"/>
    </row>
    <row r="32" spans="1:8" ht="13.5" customHeight="1">
      <c r="A32" s="34" t="s">
        <v>11</v>
      </c>
      <c r="B32" s="214">
        <v>4000</v>
      </c>
      <c r="C32" s="11"/>
      <c r="D32" s="11" t="s">
        <v>7</v>
      </c>
      <c r="E32" s="213">
        <v>0</v>
      </c>
      <c r="F32" s="35">
        <f>SUM(E33:E36)</f>
        <v>0</v>
      </c>
      <c r="H32" s="5"/>
    </row>
    <row r="33" spans="1:8" ht="13.5" customHeight="1">
      <c r="A33" s="36"/>
      <c r="B33" s="17"/>
      <c r="C33" s="17"/>
      <c r="D33" s="17"/>
      <c r="E33" s="80"/>
      <c r="F33" s="82"/>
      <c r="H33" s="5"/>
    </row>
    <row r="34" spans="1:8" ht="13.5" customHeight="1">
      <c r="A34" s="36"/>
      <c r="B34" s="17"/>
      <c r="C34" s="17"/>
      <c r="D34" s="17"/>
      <c r="E34" s="14"/>
      <c r="F34" s="82"/>
      <c r="H34" s="5"/>
    </row>
    <row r="35" spans="1:8" ht="13.5" customHeight="1">
      <c r="A35" s="36"/>
      <c r="B35" s="17"/>
      <c r="C35" s="17"/>
      <c r="D35" s="17"/>
      <c r="E35" s="14"/>
      <c r="F35" s="79"/>
      <c r="H35" s="5"/>
    </row>
    <row r="36" spans="1:8" ht="13.5" customHeight="1">
      <c r="A36" s="36"/>
      <c r="B36" s="17"/>
      <c r="C36" s="17"/>
      <c r="D36" s="17"/>
      <c r="E36" s="14"/>
      <c r="F36" s="79"/>
      <c r="H36" s="5"/>
    </row>
    <row r="37" spans="1:8" ht="13.5" customHeight="1">
      <c r="A37" s="43" t="s">
        <v>11</v>
      </c>
      <c r="B37" s="148">
        <v>5000</v>
      </c>
      <c r="C37" s="11"/>
      <c r="D37" s="11" t="s">
        <v>8</v>
      </c>
      <c r="E37" s="147">
        <v>2100</v>
      </c>
      <c r="F37" s="44">
        <f>SUM(E38:E41)</f>
        <v>0</v>
      </c>
      <c r="H37" s="5"/>
    </row>
    <row r="38" spans="1:8" ht="13.5" customHeight="1">
      <c r="A38" s="36"/>
      <c r="B38" s="17"/>
      <c r="C38" s="38"/>
      <c r="D38" s="17"/>
      <c r="E38" s="80"/>
      <c r="F38" s="79"/>
      <c r="H38" s="5"/>
    </row>
    <row r="39" spans="1:8" ht="13.5" customHeight="1">
      <c r="A39" s="36"/>
      <c r="B39" s="17"/>
      <c r="C39" s="38"/>
      <c r="D39" s="17"/>
      <c r="E39" s="45"/>
      <c r="F39" s="79"/>
      <c r="H39" s="5"/>
    </row>
    <row r="40" spans="1:8" ht="13.5" customHeight="1">
      <c r="A40" s="36"/>
      <c r="B40" s="17"/>
      <c r="C40" s="38"/>
      <c r="D40" s="17"/>
      <c r="E40" s="45"/>
      <c r="F40" s="79"/>
      <c r="H40" s="5"/>
    </row>
    <row r="41" spans="1:7" s="5" customFormat="1" ht="13.5" customHeight="1">
      <c r="A41" s="46"/>
      <c r="B41" s="47"/>
      <c r="C41" s="47"/>
      <c r="D41" s="47"/>
      <c r="E41" s="48"/>
      <c r="F41" s="79"/>
      <c r="G41"/>
    </row>
    <row r="42" spans="1:8" ht="13.5" customHeight="1">
      <c r="A42" s="49" t="s">
        <v>11</v>
      </c>
      <c r="B42" s="15">
        <v>6000</v>
      </c>
      <c r="C42" s="15"/>
      <c r="D42" s="15" t="s">
        <v>0</v>
      </c>
      <c r="E42" s="12">
        <v>0</v>
      </c>
      <c r="F42" s="44">
        <f>SUM(E43:E45)</f>
        <v>0</v>
      </c>
      <c r="H42" s="5"/>
    </row>
    <row r="43" spans="1:8" ht="13.5" customHeight="1">
      <c r="A43" s="50" t="s">
        <v>2</v>
      </c>
      <c r="B43" s="47" t="s">
        <v>2</v>
      </c>
      <c r="C43" s="47" t="s">
        <v>2</v>
      </c>
      <c r="D43" s="47" t="s">
        <v>2</v>
      </c>
      <c r="E43" s="80"/>
      <c r="F43" s="79" t="s">
        <v>2</v>
      </c>
      <c r="H43" s="5"/>
    </row>
    <row r="44" spans="1:8" ht="13.5" customHeight="1">
      <c r="A44" s="50"/>
      <c r="B44" s="47"/>
      <c r="C44" s="47"/>
      <c r="D44" s="47"/>
      <c r="E44" s="51"/>
      <c r="F44" s="79"/>
      <c r="H44" s="5"/>
    </row>
    <row r="45" spans="1:8" s="22" customFormat="1" ht="13.5" customHeight="1" thickBot="1">
      <c r="A45" s="52"/>
      <c r="B45" s="19"/>
      <c r="C45" s="19"/>
      <c r="D45" s="19"/>
      <c r="E45" s="20"/>
      <c r="F45" s="83"/>
      <c r="G45"/>
      <c r="H45" s="13"/>
    </row>
    <row r="46" spans="1:8" ht="13.5" customHeight="1">
      <c r="A46" s="50"/>
      <c r="B46" s="47"/>
      <c r="C46" s="47"/>
      <c r="D46" s="47"/>
      <c r="E46" s="54"/>
      <c r="F46" s="33"/>
      <c r="H46" s="5"/>
    </row>
    <row r="47" spans="1:8" ht="13.5" customHeight="1">
      <c r="A47" s="41"/>
      <c r="B47" s="13"/>
      <c r="C47" s="13"/>
      <c r="D47" s="85" t="s">
        <v>18</v>
      </c>
      <c r="E47" s="68">
        <f>SUM(E4+E16+E20+E32+E37+E42)</f>
        <v>2100</v>
      </c>
      <c r="F47" s="33"/>
      <c r="H47" s="5"/>
    </row>
    <row r="48" spans="1:8" ht="13.5" customHeight="1">
      <c r="A48" s="41"/>
      <c r="B48" s="13"/>
      <c r="C48" s="13"/>
      <c r="D48" s="86"/>
      <c r="E48" s="87"/>
      <c r="F48" s="33"/>
      <c r="H48" s="5"/>
    </row>
    <row r="49" spans="1:8" ht="13.5" customHeight="1">
      <c r="A49" s="41"/>
      <c r="B49" s="13"/>
      <c r="C49" s="13"/>
      <c r="D49" s="85" t="s">
        <v>50</v>
      </c>
      <c r="E49" s="68">
        <f>SUM(F42+F37+F32+F20+F16+F4)</f>
        <v>0</v>
      </c>
      <c r="F49" s="33" t="s">
        <v>2</v>
      </c>
      <c r="H49" s="5"/>
    </row>
    <row r="50" spans="1:8" ht="13.5" customHeight="1">
      <c r="A50" s="41"/>
      <c r="B50" s="13"/>
      <c r="C50" s="13"/>
      <c r="D50" s="86"/>
      <c r="E50" s="87"/>
      <c r="F50" s="33"/>
      <c r="H50" s="5"/>
    </row>
    <row r="51" spans="1:8" ht="13.5" customHeight="1">
      <c r="A51" s="41"/>
      <c r="B51" s="13"/>
      <c r="C51" s="13"/>
      <c r="D51" s="85" t="s">
        <v>51</v>
      </c>
      <c r="E51" s="88">
        <f>SUM(E47-E49)</f>
        <v>2100</v>
      </c>
      <c r="F51" s="33"/>
      <c r="H51" s="5"/>
    </row>
    <row r="52" spans="1:8" ht="13.5" customHeight="1">
      <c r="A52" s="41"/>
      <c r="B52" s="13"/>
      <c r="C52" s="13"/>
      <c r="D52" s="85"/>
      <c r="E52" s="68"/>
      <c r="F52" s="33"/>
      <c r="H52" s="5"/>
    </row>
    <row r="53" spans="1:8" ht="13.5" customHeight="1">
      <c r="A53" s="41"/>
      <c r="B53" s="13"/>
      <c r="C53" s="13"/>
      <c r="D53" s="85" t="s">
        <v>31</v>
      </c>
      <c r="E53" s="89">
        <f>SUM(E49/E47)</f>
        <v>0</v>
      </c>
      <c r="F53" s="33"/>
      <c r="H53" s="5"/>
    </row>
    <row r="54" spans="1:8" ht="13.5" customHeight="1" thickBot="1">
      <c r="A54" s="55"/>
      <c r="B54" s="21"/>
      <c r="C54" s="21"/>
      <c r="D54" s="21"/>
      <c r="E54" s="56"/>
      <c r="F54" s="53"/>
      <c r="H54" s="5"/>
    </row>
    <row r="55" spans="1:8" ht="13.5" customHeight="1">
      <c r="A55" s="5"/>
      <c r="B55" s="5"/>
      <c r="D55" s="5"/>
      <c r="E55" s="10"/>
      <c r="F55" s="5"/>
      <c r="H55" s="5"/>
    </row>
  </sheetData>
  <sheetProtection/>
  <printOptions gridLines="1" horizontalCentered="1"/>
  <pageMargins left="0.75" right="0.75" top="1.25" bottom="1" header="0.5" footer="0.5"/>
  <pageSetup fitToHeight="1" fitToWidth="1" orientation="portrait" scale="79"/>
  <headerFooter alignWithMargins="0">
    <oddHeader>&amp;L&amp;"Helvetica,Bold"&amp;K000000FOOTHILL COLLEGE&amp;C&amp;"Helvetica,Bold"&amp;12&amp;K000000PERKINS IC 2015-2016
4th Quarter Report
CTE INSTITUTIONAL RESEARCH
ACROSS:01
INDEX:1PC117, FO-P: 135016-140206-709000&amp;R&amp;"Helvetica,Bold"&amp;K000000SLATER
WOLF</oddHeader>
    <oddFooter>&amp;L&amp;"Helvetica,Regular"&amp;8&amp;K000000&amp;D&amp;R&amp;"Helvetica,Regular"&amp;8&amp;K000000
Workforce Development and Instiutional Advancement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20">
      <selection activeCell="F33" sqref="F33"/>
    </sheetView>
  </sheetViews>
  <sheetFormatPr defaultColWidth="9.83203125" defaultRowHeight="12.75"/>
  <cols>
    <col min="1" max="2" width="12.83203125" style="1" customWidth="1"/>
    <col min="3" max="3" width="14" style="5" customWidth="1"/>
    <col min="4" max="4" width="37.33203125" style="1" customWidth="1"/>
    <col min="5" max="5" width="16" style="6" customWidth="1"/>
    <col min="6" max="6" width="12.66015625" style="1" customWidth="1"/>
    <col min="7" max="16384" width="9.83203125" style="1" customWidth="1"/>
  </cols>
  <sheetData>
    <row r="1" spans="1:6" ht="13.5" customHeight="1">
      <c r="A1" s="24"/>
      <c r="B1" s="25"/>
      <c r="C1" s="26"/>
      <c r="D1" s="25"/>
      <c r="E1" s="27"/>
      <c r="F1" s="28"/>
    </row>
    <row r="2" spans="1:6" s="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</row>
    <row r="3" spans="1:8" ht="13.5" customHeight="1">
      <c r="A3" s="31"/>
      <c r="B3" s="13"/>
      <c r="C3" s="13"/>
      <c r="D3" s="13"/>
      <c r="E3" s="32"/>
      <c r="F3" s="33"/>
      <c r="G3" s="5"/>
      <c r="H3" s="5"/>
    </row>
    <row r="4" spans="1:8" ht="13.5" customHeight="1">
      <c r="A4" s="34" t="s">
        <v>11</v>
      </c>
      <c r="B4" s="107">
        <v>1000</v>
      </c>
      <c r="C4" s="11"/>
      <c r="D4" s="11" t="s">
        <v>1</v>
      </c>
      <c r="E4" s="106">
        <v>6000</v>
      </c>
      <c r="F4" s="35">
        <f>SUM(E5:E6)</f>
        <v>0</v>
      </c>
      <c r="G4" s="5"/>
      <c r="H4" s="5"/>
    </row>
    <row r="5" spans="1:8" ht="13.5" customHeight="1">
      <c r="A5" s="36"/>
      <c r="B5" s="17"/>
      <c r="C5" s="17"/>
      <c r="D5" s="17"/>
      <c r="E5" s="80"/>
      <c r="F5" s="78"/>
      <c r="G5" s="5"/>
      <c r="H5" s="5"/>
    </row>
    <row r="6" spans="1:8" ht="13.5" customHeight="1">
      <c r="A6" s="36"/>
      <c r="B6" s="17"/>
      <c r="C6" s="17"/>
      <c r="D6" s="17"/>
      <c r="E6" s="14"/>
      <c r="F6" s="79"/>
      <c r="G6" s="5"/>
      <c r="H6" s="5"/>
    </row>
    <row r="7" spans="1:8" ht="13.5" customHeight="1">
      <c r="A7" s="34" t="s">
        <v>11</v>
      </c>
      <c r="B7" s="92">
        <v>2000</v>
      </c>
      <c r="C7" s="15"/>
      <c r="D7" s="11" t="s">
        <v>5</v>
      </c>
      <c r="E7" s="91">
        <v>0</v>
      </c>
      <c r="F7" s="35">
        <f>SUM(E8:E16)</f>
        <v>4920</v>
      </c>
      <c r="G7" s="5"/>
      <c r="H7" s="5"/>
    </row>
    <row r="8" spans="1:6" s="5" customFormat="1" ht="13.5" customHeight="1">
      <c r="A8" s="74">
        <v>40846</v>
      </c>
      <c r="B8" s="75">
        <v>2350</v>
      </c>
      <c r="C8" s="75" t="s">
        <v>133</v>
      </c>
      <c r="D8" s="75" t="s">
        <v>141</v>
      </c>
      <c r="E8" s="80">
        <v>920</v>
      </c>
      <c r="F8" s="78"/>
    </row>
    <row r="9" spans="1:6" s="5" customFormat="1" ht="13.5" customHeight="1">
      <c r="A9" s="74">
        <v>40876</v>
      </c>
      <c r="B9" s="75">
        <v>2350</v>
      </c>
      <c r="C9" s="75" t="s">
        <v>174</v>
      </c>
      <c r="D9" s="75" t="s">
        <v>182</v>
      </c>
      <c r="E9" s="80">
        <v>320</v>
      </c>
      <c r="F9" s="78"/>
    </row>
    <row r="10" spans="1:6" s="5" customFormat="1" ht="13.5" customHeight="1">
      <c r="A10" s="36">
        <v>40938</v>
      </c>
      <c r="B10" s="17">
        <v>2350</v>
      </c>
      <c r="C10" s="75" t="s">
        <v>223</v>
      </c>
      <c r="D10" s="75" t="s">
        <v>222</v>
      </c>
      <c r="E10" s="80">
        <v>640</v>
      </c>
      <c r="F10" s="78"/>
    </row>
    <row r="11" spans="1:6" s="5" customFormat="1" ht="13.5" customHeight="1">
      <c r="A11" s="74">
        <v>40967</v>
      </c>
      <c r="B11" s="75">
        <v>2350</v>
      </c>
      <c r="C11" s="75" t="s">
        <v>256</v>
      </c>
      <c r="D11" s="75" t="s">
        <v>255</v>
      </c>
      <c r="E11" s="80">
        <v>480</v>
      </c>
      <c r="F11" s="78"/>
    </row>
    <row r="12" spans="1:6" s="5" customFormat="1" ht="13.5" customHeight="1">
      <c r="A12" s="74">
        <v>40998</v>
      </c>
      <c r="B12" s="75">
        <v>2350</v>
      </c>
      <c r="C12" s="75" t="s">
        <v>287</v>
      </c>
      <c r="D12" s="75" t="s">
        <v>277</v>
      </c>
      <c r="E12" s="80">
        <v>320</v>
      </c>
      <c r="F12" s="78"/>
    </row>
    <row r="13" spans="1:6" s="5" customFormat="1" ht="13.5" customHeight="1">
      <c r="A13" s="74">
        <v>41029</v>
      </c>
      <c r="B13" s="75">
        <v>2350</v>
      </c>
      <c r="C13" s="75" t="s">
        <v>329</v>
      </c>
      <c r="D13" s="75" t="s">
        <v>330</v>
      </c>
      <c r="E13" s="80">
        <v>480</v>
      </c>
      <c r="F13" s="78"/>
    </row>
    <row r="14" spans="1:6" s="5" customFormat="1" ht="13.5" customHeight="1">
      <c r="A14" s="74">
        <v>41059</v>
      </c>
      <c r="B14" s="75">
        <v>2350</v>
      </c>
      <c r="C14" s="75" t="s">
        <v>374</v>
      </c>
      <c r="D14" s="75" t="s">
        <v>368</v>
      </c>
      <c r="E14" s="80">
        <v>800</v>
      </c>
      <c r="F14" s="78"/>
    </row>
    <row r="15" spans="1:6" s="5" customFormat="1" ht="13.5" customHeight="1">
      <c r="A15" s="74">
        <v>41089</v>
      </c>
      <c r="B15" s="75">
        <v>2350</v>
      </c>
      <c r="C15" s="17" t="s">
        <v>442</v>
      </c>
      <c r="D15" s="75" t="s">
        <v>516</v>
      </c>
      <c r="E15" s="80">
        <v>960</v>
      </c>
      <c r="F15" s="78"/>
    </row>
    <row r="16" spans="1:8" ht="13.5" customHeight="1">
      <c r="A16" s="36"/>
      <c r="B16" s="17"/>
      <c r="C16" s="17"/>
      <c r="D16" s="296"/>
      <c r="E16" s="308"/>
      <c r="F16" s="79"/>
      <c r="G16" s="5"/>
      <c r="H16" s="5"/>
    </row>
    <row r="17" spans="1:8" ht="13.5" customHeight="1">
      <c r="A17" s="34" t="s">
        <v>11</v>
      </c>
      <c r="B17" s="107">
        <v>3000</v>
      </c>
      <c r="C17" s="11"/>
      <c r="D17" s="11" t="s">
        <v>6</v>
      </c>
      <c r="E17" s="106">
        <v>600</v>
      </c>
      <c r="F17" s="35">
        <f>SUM(E18:E26)</f>
        <v>448.46000000000004</v>
      </c>
      <c r="G17" s="5"/>
      <c r="H17" s="5"/>
    </row>
    <row r="18" spans="1:6" s="5" customFormat="1" ht="13.5" customHeight="1">
      <c r="A18" s="76">
        <v>40846</v>
      </c>
      <c r="B18" s="17">
        <v>3200</v>
      </c>
      <c r="C18" s="75" t="s">
        <v>133</v>
      </c>
      <c r="D18" s="75" t="s">
        <v>141</v>
      </c>
      <c r="E18" s="80">
        <v>83.86</v>
      </c>
      <c r="F18" s="78"/>
    </row>
    <row r="19" spans="1:6" s="5" customFormat="1" ht="13.5" customHeight="1">
      <c r="A19" s="74">
        <v>40876</v>
      </c>
      <c r="B19" s="75">
        <v>3200</v>
      </c>
      <c r="C19" s="75" t="s">
        <v>174</v>
      </c>
      <c r="D19" s="75" t="s">
        <v>182</v>
      </c>
      <c r="E19" s="81">
        <v>29.17</v>
      </c>
      <c r="F19" s="78"/>
    </row>
    <row r="20" spans="1:6" s="5" customFormat="1" ht="13.5" customHeight="1">
      <c r="A20" s="36">
        <v>40938</v>
      </c>
      <c r="B20" s="17">
        <v>3200</v>
      </c>
      <c r="C20" s="75" t="s">
        <v>223</v>
      </c>
      <c r="D20" s="75" t="s">
        <v>222</v>
      </c>
      <c r="E20" s="14">
        <v>58.33</v>
      </c>
      <c r="F20" s="79"/>
    </row>
    <row r="21" spans="1:6" s="5" customFormat="1" ht="13.5" customHeight="1">
      <c r="A21" s="74">
        <v>40967</v>
      </c>
      <c r="B21" s="75">
        <v>3200</v>
      </c>
      <c r="C21" s="75" t="s">
        <v>256</v>
      </c>
      <c r="D21" s="75" t="s">
        <v>255</v>
      </c>
      <c r="E21" s="14">
        <v>43.75</v>
      </c>
      <c r="F21" s="79"/>
    </row>
    <row r="22" spans="1:6" s="5" customFormat="1" ht="13.5" customHeight="1">
      <c r="A22" s="74">
        <v>40998</v>
      </c>
      <c r="B22" s="75">
        <v>3200</v>
      </c>
      <c r="C22" s="75" t="s">
        <v>287</v>
      </c>
      <c r="D22" s="75" t="s">
        <v>277</v>
      </c>
      <c r="E22" s="14">
        <v>29.17</v>
      </c>
      <c r="F22" s="79"/>
    </row>
    <row r="23" spans="1:6" s="5" customFormat="1" ht="13.5" customHeight="1">
      <c r="A23" s="74">
        <v>41029</v>
      </c>
      <c r="B23" s="75">
        <v>3200</v>
      </c>
      <c r="C23" s="75" t="s">
        <v>329</v>
      </c>
      <c r="D23" s="75" t="s">
        <v>330</v>
      </c>
      <c r="E23" s="14">
        <v>43.75</v>
      </c>
      <c r="F23" s="79"/>
    </row>
    <row r="24" spans="1:6" s="5" customFormat="1" ht="13.5" customHeight="1">
      <c r="A24" s="74">
        <v>41059</v>
      </c>
      <c r="B24" s="17">
        <v>3200</v>
      </c>
      <c r="C24" s="75" t="s">
        <v>374</v>
      </c>
      <c r="D24" s="75" t="s">
        <v>368</v>
      </c>
      <c r="E24" s="14">
        <v>72.92</v>
      </c>
      <c r="F24" s="79"/>
    </row>
    <row r="25" spans="1:6" s="5" customFormat="1" ht="13.5" customHeight="1">
      <c r="A25" s="36">
        <v>41089</v>
      </c>
      <c r="B25" s="75">
        <v>3200</v>
      </c>
      <c r="C25" s="17" t="s">
        <v>442</v>
      </c>
      <c r="D25" s="17" t="s">
        <v>516</v>
      </c>
      <c r="E25" s="14">
        <v>87.51</v>
      </c>
      <c r="F25" s="79"/>
    </row>
    <row r="26" spans="1:8" ht="13.5" customHeight="1">
      <c r="A26" s="42"/>
      <c r="B26" s="17"/>
      <c r="C26" s="17"/>
      <c r="D26" s="17"/>
      <c r="E26" s="14"/>
      <c r="F26" s="79"/>
      <c r="G26" s="5"/>
      <c r="H26" s="5"/>
    </row>
    <row r="27" spans="1:8" ht="13.5" customHeight="1">
      <c r="A27" s="34" t="s">
        <v>11</v>
      </c>
      <c r="B27" s="107">
        <v>4000</v>
      </c>
      <c r="C27" s="11"/>
      <c r="D27" s="11" t="s">
        <v>7</v>
      </c>
      <c r="E27" s="106">
        <v>2000</v>
      </c>
      <c r="F27" s="35">
        <f>SUM(E28:E34)</f>
        <v>4762.19</v>
      </c>
      <c r="G27" s="5"/>
      <c r="H27" s="5"/>
    </row>
    <row r="28" spans="1:8" ht="13.5" customHeight="1">
      <c r="A28" s="36">
        <v>40919</v>
      </c>
      <c r="B28" s="17">
        <v>4025</v>
      </c>
      <c r="C28" s="17" t="s">
        <v>224</v>
      </c>
      <c r="D28" s="17" t="s">
        <v>225</v>
      </c>
      <c r="E28" s="80">
        <v>182.79</v>
      </c>
      <c r="F28" s="82"/>
      <c r="G28" s="5"/>
      <c r="H28" s="5"/>
    </row>
    <row r="29" spans="1:8" ht="13.5" customHeight="1">
      <c r="A29" s="36">
        <v>40998</v>
      </c>
      <c r="B29" s="17">
        <v>4025</v>
      </c>
      <c r="C29" s="17" t="s">
        <v>274</v>
      </c>
      <c r="D29" s="17" t="s">
        <v>273</v>
      </c>
      <c r="E29" s="14">
        <v>1245.6</v>
      </c>
      <c r="F29" s="82"/>
      <c r="G29" s="5"/>
      <c r="H29" s="5"/>
    </row>
    <row r="30" spans="1:8" ht="13.5" customHeight="1">
      <c r="A30" s="36">
        <v>41053</v>
      </c>
      <c r="B30" s="17">
        <v>4025</v>
      </c>
      <c r="C30" s="17" t="s">
        <v>362</v>
      </c>
      <c r="D30" s="17" t="s">
        <v>360</v>
      </c>
      <c r="E30" s="14">
        <v>2347.42</v>
      </c>
      <c r="F30" s="79"/>
      <c r="G30" s="5"/>
      <c r="H30" s="5"/>
    </row>
    <row r="31" spans="1:8" ht="13.5" customHeight="1">
      <c r="A31" s="36">
        <v>41053</v>
      </c>
      <c r="B31" s="17">
        <v>4025</v>
      </c>
      <c r="C31" s="17" t="s">
        <v>362</v>
      </c>
      <c r="D31" s="17" t="s">
        <v>361</v>
      </c>
      <c r="E31" s="14">
        <v>986.38</v>
      </c>
      <c r="F31" s="79"/>
      <c r="G31" s="5"/>
      <c r="H31" s="5"/>
    </row>
    <row r="32" spans="1:8" ht="13.5" customHeight="1">
      <c r="A32" s="36"/>
      <c r="B32" s="17"/>
      <c r="C32" s="17"/>
      <c r="D32" s="17"/>
      <c r="E32" s="14"/>
      <c r="F32" s="79"/>
      <c r="G32" s="5"/>
      <c r="H32" s="5"/>
    </row>
    <row r="33" spans="1:8" ht="13.5" customHeight="1">
      <c r="A33" s="36"/>
      <c r="B33" s="17"/>
      <c r="C33" s="17"/>
      <c r="D33" s="296"/>
      <c r="E33" s="309"/>
      <c r="F33" s="79"/>
      <c r="G33" s="5"/>
      <c r="H33" s="5"/>
    </row>
    <row r="34" spans="1:8" ht="13.5" customHeight="1">
      <c r="A34" s="36"/>
      <c r="B34" s="17"/>
      <c r="C34" s="17"/>
      <c r="D34" s="17"/>
      <c r="E34" s="14"/>
      <c r="F34" s="79"/>
      <c r="G34" s="5"/>
      <c r="H34" s="5"/>
    </row>
    <row r="35" spans="1:8" ht="13.5" customHeight="1">
      <c r="A35" s="43" t="s">
        <v>11</v>
      </c>
      <c r="B35" s="107">
        <v>5000</v>
      </c>
      <c r="C35" s="11"/>
      <c r="D35" s="11" t="s">
        <v>8</v>
      </c>
      <c r="E35" s="106">
        <v>8000</v>
      </c>
      <c r="F35" s="44">
        <f>SUM(E36:E42)</f>
        <v>7599.219999999999</v>
      </c>
      <c r="G35" s="5"/>
      <c r="H35" s="5"/>
    </row>
    <row r="36" spans="1:8" ht="13.5" customHeight="1">
      <c r="A36" s="36">
        <v>40954</v>
      </c>
      <c r="B36" s="17">
        <v>5510</v>
      </c>
      <c r="C36" s="38" t="s">
        <v>227</v>
      </c>
      <c r="D36" s="17" t="s">
        <v>226</v>
      </c>
      <c r="E36" s="80">
        <v>280.52</v>
      </c>
      <c r="F36" s="79"/>
      <c r="G36" s="5"/>
      <c r="H36" s="5"/>
    </row>
    <row r="37" spans="1:8" ht="13.5" customHeight="1">
      <c r="A37" s="36">
        <v>40998</v>
      </c>
      <c r="B37" s="17">
        <v>5510</v>
      </c>
      <c r="C37" s="38" t="s">
        <v>285</v>
      </c>
      <c r="D37" s="17" t="s">
        <v>226</v>
      </c>
      <c r="E37" s="45">
        <v>1657.67</v>
      </c>
      <c r="F37" s="79"/>
      <c r="G37" s="5"/>
      <c r="H37" s="5"/>
    </row>
    <row r="38" spans="1:8" ht="13.5" customHeight="1">
      <c r="A38" s="36">
        <v>41069</v>
      </c>
      <c r="B38" s="17">
        <v>5510</v>
      </c>
      <c r="C38" s="38" t="s">
        <v>373</v>
      </c>
      <c r="D38" s="17" t="s">
        <v>338</v>
      </c>
      <c r="E38" s="45">
        <v>1171.64</v>
      </c>
      <c r="F38" s="79"/>
      <c r="G38" s="5"/>
      <c r="H38" s="5"/>
    </row>
    <row r="39" spans="1:8" ht="13.5" customHeight="1">
      <c r="A39" s="36">
        <v>41087</v>
      </c>
      <c r="B39" s="17">
        <v>5510</v>
      </c>
      <c r="C39" s="38" t="s">
        <v>427</v>
      </c>
      <c r="D39" s="47" t="s">
        <v>428</v>
      </c>
      <c r="E39" s="45">
        <v>1537.28</v>
      </c>
      <c r="F39" s="79"/>
      <c r="G39" s="5"/>
      <c r="H39" s="5"/>
    </row>
    <row r="40" spans="1:8" ht="13.5" customHeight="1">
      <c r="A40" s="36">
        <v>41089</v>
      </c>
      <c r="B40" s="17">
        <v>5510</v>
      </c>
      <c r="C40" s="38" t="s">
        <v>517</v>
      </c>
      <c r="D40" s="47" t="s">
        <v>396</v>
      </c>
      <c r="E40" s="45">
        <v>1486.3</v>
      </c>
      <c r="F40" s="79"/>
      <c r="G40" s="5"/>
      <c r="H40" s="5"/>
    </row>
    <row r="41" spans="1:8" ht="13.5" customHeight="1">
      <c r="A41" s="36">
        <v>41089</v>
      </c>
      <c r="B41" s="17">
        <v>5510</v>
      </c>
      <c r="C41" s="38" t="s">
        <v>518</v>
      </c>
      <c r="D41" s="17" t="s">
        <v>395</v>
      </c>
      <c r="E41" s="45">
        <v>1465.81</v>
      </c>
      <c r="F41" s="79"/>
      <c r="G41" s="5"/>
      <c r="H41" s="5"/>
    </row>
    <row r="42" spans="1:6" s="5" customFormat="1" ht="13.5" customHeight="1">
      <c r="A42" s="315"/>
      <c r="B42" s="303"/>
      <c r="C42" s="303"/>
      <c r="D42" s="296"/>
      <c r="E42" s="314"/>
      <c r="F42" s="79"/>
    </row>
    <row r="43" spans="1:8" s="179" customFormat="1" ht="13.5" customHeight="1">
      <c r="A43" s="178" t="s">
        <v>11</v>
      </c>
      <c r="B43" s="92">
        <v>6000</v>
      </c>
      <c r="C43" s="92"/>
      <c r="D43" s="92" t="s">
        <v>0</v>
      </c>
      <c r="E43" s="91"/>
      <c r="F43" s="96">
        <f>SUM(E44:E46)</f>
        <v>0</v>
      </c>
      <c r="G43" s="149"/>
      <c r="H43" s="149"/>
    </row>
    <row r="44" spans="1:8" ht="13.5" customHeight="1">
      <c r="A44" s="50"/>
      <c r="B44" s="47"/>
      <c r="C44" s="47"/>
      <c r="D44" s="47"/>
      <c r="E44" s="80"/>
      <c r="F44" s="173"/>
      <c r="G44" s="18"/>
      <c r="H44" s="5"/>
    </row>
    <row r="45" spans="1:8" ht="13.5" customHeight="1">
      <c r="A45" s="50"/>
      <c r="B45" s="47"/>
      <c r="C45" s="47"/>
      <c r="D45" s="47"/>
      <c r="E45" s="51"/>
      <c r="F45" s="173"/>
      <c r="G45" s="18"/>
      <c r="H45" s="5"/>
    </row>
    <row r="46" spans="1:8" s="22" customFormat="1" ht="13.5" customHeight="1" thickBot="1">
      <c r="A46" s="52"/>
      <c r="B46" s="19"/>
      <c r="C46" s="19"/>
      <c r="D46" s="19"/>
      <c r="E46" s="20"/>
      <c r="F46" s="83"/>
      <c r="G46" s="13"/>
      <c r="H46" s="13"/>
    </row>
    <row r="47" spans="1:8" ht="13.5" customHeight="1">
      <c r="A47" s="50"/>
      <c r="B47" s="47"/>
      <c r="C47" s="47"/>
      <c r="D47" s="47"/>
      <c r="E47" s="54"/>
      <c r="F47" s="33"/>
      <c r="G47" s="5"/>
      <c r="H47" s="5"/>
    </row>
    <row r="48" spans="1:8" ht="13.5" customHeight="1">
      <c r="A48" s="41"/>
      <c r="B48" s="13"/>
      <c r="C48" s="13"/>
      <c r="D48" s="85" t="s">
        <v>18</v>
      </c>
      <c r="E48" s="68">
        <f>SUM(E4+E7+E17+E27+E35+E43)</f>
        <v>16600</v>
      </c>
      <c r="F48" s="142"/>
      <c r="G48" s="5"/>
      <c r="H48" s="5"/>
    </row>
    <row r="49" spans="1:8" ht="13.5" customHeight="1">
      <c r="A49" s="41"/>
      <c r="B49" s="13"/>
      <c r="C49" s="13"/>
      <c r="D49" s="86"/>
      <c r="E49" s="87"/>
      <c r="F49" s="33"/>
      <c r="G49" s="5"/>
      <c r="H49" s="5"/>
    </row>
    <row r="50" spans="1:8" ht="13.5" customHeight="1">
      <c r="A50" s="41"/>
      <c r="B50" s="13"/>
      <c r="C50" s="13"/>
      <c r="D50" s="85" t="s">
        <v>50</v>
      </c>
      <c r="E50" s="68">
        <f>SUM(F43+F35+F27+F17+F7+F4)</f>
        <v>17729.87</v>
      </c>
      <c r="F50" s="33" t="s">
        <v>2</v>
      </c>
      <c r="G50" s="5"/>
      <c r="H50" s="5"/>
    </row>
    <row r="51" spans="1:8" ht="13.5" customHeight="1">
      <c r="A51" s="41"/>
      <c r="B51" s="13"/>
      <c r="C51" s="13"/>
      <c r="D51" s="86"/>
      <c r="E51" s="87"/>
      <c r="F51" s="33"/>
      <c r="G51" s="5"/>
      <c r="H51" s="5"/>
    </row>
    <row r="52" spans="1:8" ht="13.5" customHeight="1">
      <c r="A52" s="41"/>
      <c r="B52" s="13"/>
      <c r="C52" s="13"/>
      <c r="D52" s="85" t="s">
        <v>51</v>
      </c>
      <c r="E52" s="88">
        <f>SUM(E48-E50)</f>
        <v>-1129.869999999999</v>
      </c>
      <c r="F52" s="33"/>
      <c r="G52" s="5"/>
      <c r="H52" s="5"/>
    </row>
    <row r="53" spans="1:8" ht="13.5" customHeight="1">
      <c r="A53" s="41"/>
      <c r="B53" s="13"/>
      <c r="C53" s="13"/>
      <c r="D53" s="85"/>
      <c r="E53" s="68"/>
      <c r="F53" s="33"/>
      <c r="G53" s="5"/>
      <c r="H53" s="5"/>
    </row>
    <row r="54" spans="1:8" ht="13.5" customHeight="1">
      <c r="A54" s="41"/>
      <c r="B54" s="13"/>
      <c r="C54" s="13"/>
      <c r="D54" s="85" t="s">
        <v>31</v>
      </c>
      <c r="E54" s="89">
        <f>SUM(E50/E48)</f>
        <v>1.0680644578313252</v>
      </c>
      <c r="F54" s="33"/>
      <c r="G54" s="5"/>
      <c r="H54" s="5"/>
    </row>
    <row r="55" spans="1:6" ht="12.75" thickBot="1">
      <c r="A55" s="57"/>
      <c r="B55" s="58"/>
      <c r="C55" s="21"/>
      <c r="D55" s="58" t="s">
        <v>305</v>
      </c>
      <c r="E55" s="59"/>
      <c r="F55" s="60"/>
    </row>
    <row r="57" ht="12">
      <c r="B57" s="150"/>
    </row>
    <row r="60" spans="1:4" ht="12">
      <c r="A60" s="47"/>
      <c r="B60" s="47"/>
      <c r="C60" s="80"/>
      <c r="D60" s="79"/>
    </row>
    <row r="61" spans="1:4" ht="12">
      <c r="A61" s="47"/>
      <c r="B61" s="47"/>
      <c r="C61" s="51"/>
      <c r="D61" s="79"/>
    </row>
  </sheetData>
  <sheetProtection/>
  <printOptions gridLines="1" horizontalCentered="1"/>
  <pageMargins left="0.75" right="0.75" top="1.43" bottom="1" header="0.5" footer="0.5"/>
  <pageSetup fitToHeight="1" fitToWidth="1" orientation="portrait" scale="79"/>
  <headerFooter alignWithMargins="0">
    <oddHeader>&amp;L&amp;"Helvetica,Bold"&amp;K000000FOOTHILL COLLEGE&amp;C&amp;"Helvetica,Bold"&amp;12&amp;K000000PERKINS IC 2015- 2016
4th Quarter Report
DENTAL HYGIENE AND DENTAL ASSISTING
TOP: 1240.00
INDEX: 1PC118, FO-P: 135016-141042-124000&amp;R&amp;"Helvetica,Bold"&amp;K000000SOLVASON
SPRAGGE</oddHeader>
    <oddFooter>&amp;L&amp;"Helvetica,Regular"&amp;8&amp;K000000&amp;D&amp;R&amp;"Helvetica,Regular"&amp;8&amp;K000000Workforce Development and Instiutional Advancement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3">
      <selection activeCell="B31" sqref="B31"/>
    </sheetView>
  </sheetViews>
  <sheetFormatPr defaultColWidth="11.33203125" defaultRowHeight="12.75"/>
  <cols>
    <col min="1" max="2" width="12.83203125" style="1" customWidth="1"/>
    <col min="3" max="3" width="14" style="5" customWidth="1"/>
    <col min="4" max="4" width="37.33203125" style="1" customWidth="1"/>
    <col min="5" max="5" width="16" style="6" customWidth="1"/>
    <col min="6" max="6" width="12.66015625" style="1" customWidth="1"/>
    <col min="7" max="16384" width="11.33203125" style="1" customWidth="1"/>
  </cols>
  <sheetData>
    <row r="1" spans="1:6" ht="13.5" customHeight="1">
      <c r="A1" s="24"/>
      <c r="B1" s="25"/>
      <c r="C1" s="26"/>
      <c r="D1" s="25"/>
      <c r="E1" s="27"/>
      <c r="F1" s="28"/>
    </row>
    <row r="2" spans="1:6" s="9" customFormat="1" ht="13.5" customHeight="1" thickBot="1">
      <c r="A2" s="29" t="s">
        <v>11</v>
      </c>
      <c r="B2" s="8" t="s">
        <v>19</v>
      </c>
      <c r="C2" s="7" t="s">
        <v>12</v>
      </c>
      <c r="D2" s="7" t="s">
        <v>13</v>
      </c>
      <c r="E2" s="7" t="s">
        <v>14</v>
      </c>
      <c r="F2" s="30" t="s">
        <v>29</v>
      </c>
    </row>
    <row r="3" spans="1:8" ht="13.5" customHeight="1">
      <c r="A3" s="31"/>
      <c r="B3" s="13"/>
      <c r="C3" s="13"/>
      <c r="D3" s="13"/>
      <c r="E3" s="32"/>
      <c r="F3" s="33"/>
      <c r="G3" s="5"/>
      <c r="H3" s="5"/>
    </row>
    <row r="4" spans="1:8" ht="13.5" customHeight="1">
      <c r="A4" s="34" t="s">
        <v>11</v>
      </c>
      <c r="B4" s="11">
        <v>1000</v>
      </c>
      <c r="C4" s="11"/>
      <c r="D4" s="11" t="s">
        <v>1</v>
      </c>
      <c r="E4" s="12">
        <v>0</v>
      </c>
      <c r="F4" s="35">
        <f>SUM(E5:E7)</f>
        <v>0</v>
      </c>
      <c r="G4" s="5"/>
      <c r="H4" s="5"/>
    </row>
    <row r="5" spans="1:8" ht="13.5" customHeight="1">
      <c r="A5" s="36"/>
      <c r="B5" s="17"/>
      <c r="C5" s="17"/>
      <c r="D5" s="17"/>
      <c r="E5" s="80"/>
      <c r="F5" s="78" t="s">
        <v>2</v>
      </c>
      <c r="G5" s="5"/>
      <c r="H5" s="5"/>
    </row>
    <row r="6" spans="1:8" ht="13.5" customHeight="1">
      <c r="A6" s="36"/>
      <c r="B6" s="17"/>
      <c r="C6" s="38"/>
      <c r="D6" s="17"/>
      <c r="E6" s="14"/>
      <c r="F6" s="79"/>
      <c r="G6" s="5"/>
      <c r="H6" s="5"/>
    </row>
    <row r="7" spans="1:8" ht="13.5" customHeight="1">
      <c r="A7" s="36"/>
      <c r="B7" s="17"/>
      <c r="C7" s="17"/>
      <c r="D7" s="17"/>
      <c r="E7" s="14"/>
      <c r="F7" s="79"/>
      <c r="G7" s="5"/>
      <c r="H7" s="5"/>
    </row>
    <row r="8" spans="1:8" ht="13.5" customHeight="1">
      <c r="A8" s="34" t="s">
        <v>11</v>
      </c>
      <c r="B8" s="15">
        <v>2000</v>
      </c>
      <c r="C8" s="15"/>
      <c r="D8" s="11" t="s">
        <v>5</v>
      </c>
      <c r="E8" s="12">
        <v>0</v>
      </c>
      <c r="F8" s="35">
        <f>SUM(E9:E9)</f>
        <v>0</v>
      </c>
      <c r="G8" s="5"/>
      <c r="H8" s="5"/>
    </row>
    <row r="9" spans="1:8" ht="13.5" customHeight="1">
      <c r="A9" s="36"/>
      <c r="B9" s="17"/>
      <c r="C9" s="17"/>
      <c r="D9" s="17"/>
      <c r="E9" s="40"/>
      <c r="F9" s="79"/>
      <c r="G9" s="5"/>
      <c r="H9" s="5"/>
    </row>
    <row r="10" spans="1:8" ht="13.5" customHeight="1">
      <c r="A10" s="34" t="s">
        <v>11</v>
      </c>
      <c r="B10" s="11">
        <v>3000</v>
      </c>
      <c r="C10" s="11"/>
      <c r="D10" s="11" t="s">
        <v>6</v>
      </c>
      <c r="E10" s="12">
        <v>0</v>
      </c>
      <c r="F10" s="35">
        <f>SUM(E11:E14)</f>
        <v>0</v>
      </c>
      <c r="G10" s="5"/>
      <c r="H10" s="5"/>
    </row>
    <row r="11" spans="1:6" s="5" customFormat="1" ht="13.5" customHeight="1">
      <c r="A11" s="76"/>
      <c r="B11" s="17"/>
      <c r="C11" s="17"/>
      <c r="D11" s="17"/>
      <c r="E11" s="80"/>
      <c r="F11" s="78"/>
    </row>
    <row r="12" spans="1:6" s="5" customFormat="1" ht="13.5" customHeight="1">
      <c r="A12" s="36"/>
      <c r="B12" s="75"/>
      <c r="C12" s="17"/>
      <c r="D12" s="17"/>
      <c r="E12" s="14"/>
      <c r="F12" s="79"/>
    </row>
    <row r="13" spans="1:6" s="5" customFormat="1" ht="13.5" customHeight="1">
      <c r="A13" s="36"/>
      <c r="B13" s="75"/>
      <c r="C13" s="17"/>
      <c r="D13" s="17"/>
      <c r="E13" s="14"/>
      <c r="F13" s="79"/>
    </row>
    <row r="14" spans="1:8" ht="13.5" customHeight="1">
      <c r="A14" s="42"/>
      <c r="B14" s="17"/>
      <c r="C14" s="17"/>
      <c r="D14" s="17"/>
      <c r="E14" s="14"/>
      <c r="F14" s="79"/>
      <c r="G14" s="5"/>
      <c r="H14" s="5"/>
    </row>
    <row r="15" spans="1:8" s="179" customFormat="1" ht="13.5" customHeight="1">
      <c r="A15" s="115" t="s">
        <v>11</v>
      </c>
      <c r="B15" s="148">
        <v>4000</v>
      </c>
      <c r="C15" s="90"/>
      <c r="D15" s="90" t="s">
        <v>7</v>
      </c>
      <c r="E15" s="147">
        <v>2000</v>
      </c>
      <c r="F15" s="95">
        <f>SUM(E17+E16)</f>
        <v>1075.92</v>
      </c>
      <c r="G15" s="149"/>
      <c r="H15" s="149"/>
    </row>
    <row r="16" spans="1:8" s="179" customFormat="1" ht="13.5" customHeight="1">
      <c r="A16" s="97">
        <v>41089</v>
      </c>
      <c r="B16" s="98">
        <v>4020</v>
      </c>
      <c r="C16" s="99" t="s">
        <v>519</v>
      </c>
      <c r="D16" s="98" t="s">
        <v>409</v>
      </c>
      <c r="E16" s="100">
        <v>990.71</v>
      </c>
      <c r="F16" s="288"/>
      <c r="G16" s="149"/>
      <c r="H16" s="149"/>
    </row>
    <row r="17" spans="1:8" ht="13.5" customHeight="1">
      <c r="A17" s="76">
        <v>41089</v>
      </c>
      <c r="B17" s="17">
        <v>4020</v>
      </c>
      <c r="C17" s="99" t="s">
        <v>519</v>
      </c>
      <c r="D17" s="98" t="s">
        <v>520</v>
      </c>
      <c r="E17" s="14">
        <v>85.21</v>
      </c>
      <c r="F17" s="79"/>
      <c r="G17" s="5"/>
      <c r="H17" s="5"/>
    </row>
    <row r="18" spans="1:8" ht="13.5" customHeight="1">
      <c r="A18" s="43" t="s">
        <v>11</v>
      </c>
      <c r="B18" s="148">
        <v>5000</v>
      </c>
      <c r="C18" s="11"/>
      <c r="D18" s="11" t="s">
        <v>8</v>
      </c>
      <c r="E18" s="147">
        <v>3650</v>
      </c>
      <c r="F18" s="44">
        <f>SUM(E19:E22)</f>
        <v>4216.51</v>
      </c>
      <c r="G18" s="5"/>
      <c r="H18" s="5"/>
    </row>
    <row r="19" spans="1:8" ht="13.5" customHeight="1">
      <c r="A19" s="36">
        <v>41046</v>
      </c>
      <c r="B19" s="17">
        <v>6423</v>
      </c>
      <c r="C19" s="38" t="s">
        <v>331</v>
      </c>
      <c r="D19" s="17" t="s">
        <v>332</v>
      </c>
      <c r="E19" s="45">
        <v>4216.51</v>
      </c>
      <c r="F19" s="79" t="s">
        <v>2</v>
      </c>
      <c r="G19" s="5"/>
      <c r="H19" s="5"/>
    </row>
    <row r="20" spans="1:8" ht="13.5" customHeight="1">
      <c r="A20" s="311"/>
      <c r="B20" s="296"/>
      <c r="C20" s="313"/>
      <c r="D20" s="296"/>
      <c r="E20" s="297"/>
      <c r="F20" s="79"/>
      <c r="G20" s="5"/>
      <c r="H20" s="5"/>
    </row>
    <row r="21" spans="1:8" ht="13.5" customHeight="1">
      <c r="A21" s="36"/>
      <c r="B21" s="17"/>
      <c r="C21" s="38"/>
      <c r="D21" s="17"/>
      <c r="E21" s="45"/>
      <c r="F21" s="79"/>
      <c r="G21" s="5"/>
      <c r="H21" s="5"/>
    </row>
    <row r="22" spans="1:6" s="5" customFormat="1" ht="13.5" customHeight="1">
      <c r="A22" s="46"/>
      <c r="B22" s="47"/>
      <c r="C22" s="313"/>
      <c r="D22" s="296"/>
      <c r="E22" s="304"/>
      <c r="F22" s="79"/>
    </row>
    <row r="23" spans="1:8" ht="13.5" customHeight="1">
      <c r="A23" s="49" t="s">
        <v>11</v>
      </c>
      <c r="B23" s="92">
        <v>6000</v>
      </c>
      <c r="C23" s="15"/>
      <c r="D23" s="15" t="s">
        <v>0</v>
      </c>
      <c r="E23" s="91">
        <v>0</v>
      </c>
      <c r="F23" s="44">
        <f>SUM(E24:E26)</f>
        <v>0</v>
      </c>
      <c r="G23" s="5"/>
      <c r="H23" s="5"/>
    </row>
    <row r="24" spans="1:8" ht="13.5" customHeight="1">
      <c r="A24" s="50" t="s">
        <v>2</v>
      </c>
      <c r="B24" s="47" t="s">
        <v>2</v>
      </c>
      <c r="C24" s="47" t="s">
        <v>2</v>
      </c>
      <c r="D24" s="47" t="s">
        <v>2</v>
      </c>
      <c r="E24" s="80"/>
      <c r="F24" s="79" t="s">
        <v>2</v>
      </c>
      <c r="G24" s="18" t="s">
        <v>2</v>
      </c>
      <c r="H24" s="5"/>
    </row>
    <row r="25" spans="1:8" ht="13.5" customHeight="1">
      <c r="A25" s="50"/>
      <c r="B25" s="47"/>
      <c r="C25" s="47"/>
      <c r="D25" s="47"/>
      <c r="E25" s="51"/>
      <c r="F25" s="79"/>
      <c r="G25" s="18"/>
      <c r="H25" s="5"/>
    </row>
    <row r="26" spans="1:8" s="22" customFormat="1" ht="13.5" customHeight="1" thickBot="1">
      <c r="A26" s="52"/>
      <c r="B26" s="19"/>
      <c r="C26" s="19"/>
      <c r="D26" s="19"/>
      <c r="E26" s="20"/>
      <c r="F26" s="83"/>
      <c r="G26" s="13"/>
      <c r="H26" s="13"/>
    </row>
    <row r="27" spans="1:8" ht="13.5" customHeight="1">
      <c r="A27" s="50"/>
      <c r="B27" s="47"/>
      <c r="C27" s="47"/>
      <c r="D27" s="47"/>
      <c r="E27" s="54"/>
      <c r="F27" s="33"/>
      <c r="G27" s="5"/>
      <c r="H27" s="5"/>
    </row>
    <row r="28" spans="1:8" ht="13.5" customHeight="1">
      <c r="A28" s="41"/>
      <c r="B28" s="13"/>
      <c r="C28" s="13"/>
      <c r="D28" s="85" t="s">
        <v>18</v>
      </c>
      <c r="E28" s="68">
        <f>SUM(E4+E8+E10+E15+E18+E23)</f>
        <v>5650</v>
      </c>
      <c r="F28" s="33"/>
      <c r="G28" s="5"/>
      <c r="H28" s="5"/>
    </row>
    <row r="29" spans="1:8" ht="13.5" customHeight="1">
      <c r="A29" s="41"/>
      <c r="B29" s="13"/>
      <c r="C29" s="13"/>
      <c r="D29" s="86"/>
      <c r="E29" s="87"/>
      <c r="F29" s="33"/>
      <c r="G29" s="5"/>
      <c r="H29" s="5"/>
    </row>
    <row r="30" spans="1:8" ht="13.5" customHeight="1">
      <c r="A30" s="41"/>
      <c r="B30" s="13"/>
      <c r="C30" s="13"/>
      <c r="D30" s="85" t="s">
        <v>50</v>
      </c>
      <c r="E30" s="68">
        <f>SUM(F23+F18+F15+F10+F8+F4)</f>
        <v>5292.43</v>
      </c>
      <c r="F30" s="33" t="s">
        <v>2</v>
      </c>
      <c r="G30" s="5"/>
      <c r="H30" s="5"/>
    </row>
    <row r="31" spans="1:8" ht="13.5" customHeight="1">
      <c r="A31" s="41"/>
      <c r="B31" s="13"/>
      <c r="C31" s="13"/>
      <c r="D31" s="86"/>
      <c r="E31" s="87"/>
      <c r="F31" s="33"/>
      <c r="G31" s="5"/>
      <c r="H31" s="5"/>
    </row>
    <row r="32" spans="1:8" ht="13.5" customHeight="1">
      <c r="A32" s="41"/>
      <c r="B32" s="13"/>
      <c r="C32" s="13"/>
      <c r="D32" s="85" t="s">
        <v>51</v>
      </c>
      <c r="E32" s="88">
        <f>SUM(E28-E30)</f>
        <v>357.5699999999997</v>
      </c>
      <c r="F32" s="33"/>
      <c r="G32" s="5"/>
      <c r="H32" s="5"/>
    </row>
    <row r="33" spans="1:8" ht="13.5" customHeight="1">
      <c r="A33" s="41"/>
      <c r="B33" s="13"/>
      <c r="C33" s="13"/>
      <c r="D33" s="85"/>
      <c r="E33" s="68"/>
      <c r="F33" s="33"/>
      <c r="G33" s="5"/>
      <c r="H33" s="5"/>
    </row>
    <row r="34" spans="1:8" ht="13.5" customHeight="1">
      <c r="A34" s="41"/>
      <c r="B34" s="13"/>
      <c r="C34" s="13"/>
      <c r="D34" s="85" t="s">
        <v>31</v>
      </c>
      <c r="E34" s="89">
        <f>SUM(E30/E28)</f>
        <v>0.9367132743362833</v>
      </c>
      <c r="F34" s="33"/>
      <c r="G34" s="5"/>
      <c r="H34" s="5"/>
    </row>
    <row r="35" spans="1:6" ht="12.75" thickBot="1">
      <c r="A35" s="57"/>
      <c r="B35" s="58"/>
      <c r="C35" s="21"/>
      <c r="D35" s="58"/>
      <c r="E35" s="59"/>
      <c r="F35" s="60"/>
    </row>
  </sheetData>
  <sheetProtection/>
  <printOptions gridLines="1" horizontalCentered="1"/>
  <pageMargins left="0.75" right="0.75" top="1.43" bottom="1" header="0.5" footer="0.5"/>
  <pageSetup fitToHeight="1" fitToWidth="1" orientation="portrait" scale="79"/>
  <headerFooter alignWithMargins="0">
    <oddHeader>&amp;L&amp;"Helvetica,Bold"FOOTHILL COLLEGE&amp;C&amp;"Helvetica,Bold"&amp;12PERKINS IC 2015-2016
4th Quarter Report
DIAGNOSTIC MEDICAL SONOGRAPHY
TOP: 1227.00
INDEX: 1PC119, FO-P: 135016-141061-122700&amp;R&amp;"Helvetica,Bold"SOLVASON
AUSTIN</oddHeader>
    <oddFooter>&amp;L&amp;"Helvetica,Regular"&amp;8&amp;K000000&amp;D&amp;R&amp;"Helvetica,Regular"&amp;8&amp;K000000
Workforce Development and Instiutional Advancement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Foothill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Foothill College</dc:creator>
  <cp:keywords/>
  <dc:description/>
  <cp:lastModifiedBy>Phuong Tran</cp:lastModifiedBy>
  <cp:lastPrinted>2016-08-03T16:30:20Z</cp:lastPrinted>
  <dcterms:created xsi:type="dcterms:W3CDTF">2008-05-15T18:29:37Z</dcterms:created>
  <dcterms:modified xsi:type="dcterms:W3CDTF">2016-10-05T19:28:04Z</dcterms:modified>
  <cp:category/>
  <cp:version/>
  <cp:contentType/>
  <cp:contentStatus/>
</cp:coreProperties>
</file>